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65" windowWidth="11805" windowHeight="544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<sst xmlns="http://schemas.openxmlformats.org/spreadsheetml/2006/main" count="481" uniqueCount="389">
  <si>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</si>
  <si>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</si>
  <si>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</si>
  <si>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</si>
  <si>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</si>
  <si>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</si>
  <si>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</si>
  <si>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</si>
  <si>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</si>
  <si>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</si>
  <si>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</si>
  <si>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</si>
  <si>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</si>
  <si>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</si>
  <si>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</si>
  <si>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</si>
  <si>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</si>
  <si>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</si>
  <si>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</si>
  <si>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</si>
  <si>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</si>
  <si>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</si>
  <si>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</si>
  <si>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</si>
  <si>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</si>
  <si>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</si>
  <si>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</si>
  <si>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</si>
  <si>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</si>
  <si>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</si>
  <si>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</si>
  <si>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</si>
  <si>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</si>
  <si>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</si>
  <si>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</si>
  <si>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</si>
  <si>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</si>
  <si>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</si>
  <si>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</si>
  <si>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</si>
  <si>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</si>
  <si>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</si>
  <si>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</si>
  <si>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</si>
  <si>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</si>
  <si>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</si>
  <si>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</si>
  <si>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</si>
  <si>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</si>
  <si>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</si>
  <si>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</si>
  <si>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</si>
  <si>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</si>
  <si>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</si>
  <si>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</si>
  <si>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</si>
  <si>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</si>
  <si>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</si>
  <si>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</si>
  <si>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</si>
  <si>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</si>
  <si>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</si>
  <si>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</si>
  <si>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</si>
  <si>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</si>
  <si>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</si>
  <si>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</si>
  <si>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</si>
  <si>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</si>
  <si>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</si>
  <si>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</si>
  <si>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</si>
  <si>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</si>
  <si>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</si>
  <si>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</si>
  <si>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</si>
  <si>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</si>
  <si>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</si>
  <si>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</si>
  <si>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</si>
  <si>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</si>
  <si>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</si>
  <si>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</si>
  <si>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</si>
  <si>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</si>
  <si>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</si>
  <si>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</si>
  <si>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</si>
  <si>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</si>
  <si>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</si>
  <si>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</si>
  <si>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</si>
  <si>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</si>
  <si>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</si>
  <si>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</si>
  <si>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</si>
  <si>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</si>
  <si>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</si>
  <si>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</si>
  <si>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</si>
  <si>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</si>
  <si>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</si>
  <si>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</si>
  <si>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</si>
  <si>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</si>
  <si>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</si>
  <si>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</si>
  <si>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</si>
  <si>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</si>
  <si>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</si>
  <si>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</si>
  <si>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</si>
  <si>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</si>
  <si>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</si>
  <si>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</si>
  <si>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</si>
  <si>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</si>
  <si>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</si>
  <si>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</si>
  <si>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</si>
  <si>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</si>
  <si>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</si>
  <si>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</si>
  <si>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</si>
  <si>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</si>
  <si>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</si>
  <si>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</si>
  <si>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</si>
  <si>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</si>
  <si>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</si>
  <si>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</si>
  <si>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</si>
  <si>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</si>
  <si>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</si>
  <si>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</si>
  <si>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</si>
  <si>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</si>
  <si>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</si>
  <si>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</si>
  <si>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</si>
  <si>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</si>
  <si>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</si>
  <si>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</si>
  <si>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</si>
  <si>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</si>
  <si>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</si>
  <si>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</si>
  <si>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</si>
  <si>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</si>
  <si>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</si>
  <si>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</si>
  <si>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</si>
  <si>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</si>
  <si>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</si>
  <si>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</si>
  <si>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</si>
  <si>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</si>
  <si>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</si>
  <si>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</si>
  <si>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</si>
  <si>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</si>
  <si>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</si>
  <si>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</si>
  <si>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</si>
  <si>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</si>
  <si>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</si>
  <si>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</si>
  <si>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</si>
  <si>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</si>
  <si>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</si>
  <si>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</si>
  <si>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</si>
  <si>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</si>
  <si>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</si>
  <si>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</si>
  <si>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</si>
  <si>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</si>
  <si>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</si>
  <si>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</si>
  <si>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</si>
  <si>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</si>
  <si>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</si>
  <si>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</si>
  <si>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</si>
  <si>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</si>
  <si>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</si>
  <si>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</si>
  <si>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</si>
  <si>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</si>
  <si>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</si>
  <si>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</si>
  <si>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</si>
  <si>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</si>
  <si>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</si>
  <si>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</si>
  <si>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</si>
  <si>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</si>
  <si>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</si>
  <si>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</si>
  <si>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</si>
  <si>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</si>
  <si>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</si>
  <si>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</si>
  <si>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</si>
  <si>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</si>
  <si>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</si>
  <si>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</si>
  <si>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</si>
  <si>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</si>
  <si>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</si>
  <si>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</si>
  <si>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</si>
  <si>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</si>
  <si>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</si>
  <si>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</si>
  <si>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</si>
  <si>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</si>
  <si>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</si>
  <si>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</si>
  <si>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</si>
  <si>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</si>
  <si>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</si>
  <si>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</si>
  <si>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</si>
  <si>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</si>
  <si>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</si>
  <si>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</si>
  <si>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</si>
  <si>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</si>
  <si>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</si>
  <si>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</si>
  <si>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</si>
  <si>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</si>
  <si>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</si>
  <si>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</si>
  <si>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</si>
  <si>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</si>
  <si>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</si>
  <si>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</si>
  <si>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</si>
  <si>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</si>
  <si>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</si>
  <si>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</si>
  <si>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</si>
  <si>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</si>
  <si>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</si>
  <si>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</si>
  <si>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</si>
  <si>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</si>
  <si>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</si>
  <si>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</si>
  <si>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</si>
  <si>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</si>
  <si>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001 0111 00 0 0000 000 000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</si>
  <si>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</si>
  <si>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</si>
  <si>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</si>
  <si>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</si>
  <si>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</si>
  <si>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</si>
  <si>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</si>
  <si>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</si>
  <si>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</si>
  <si>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</si>
  <si>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</si>
  <si>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</si>
  <si>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</si>
  <si>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</si>
  <si>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</si>
  <si>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</si>
  <si>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</si>
  <si>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</si>
  <si>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</si>
  <si>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</si>
  <si>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</si>
  <si>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</si>
  <si>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</si>
  <si>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</si>
  <si>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</si>
  <si>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</si>
  <si>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</si>
  <si>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</si>
  <si>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</si>
  <si>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</si>
  <si>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</si>
  <si>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</si>
  <si>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</si>
  <si>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</si>
  <si>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</si>
  <si>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</si>
  <si>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</si>
  <si>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</si>
  <si>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</si>
  <si>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</si>
  <si>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</si>
  <si>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</si>
  <si>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</si>
  <si>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</si>
  <si>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</si>
  <si>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</si>
  <si>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</si>
  <si>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</si>
  <si>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</si>
  <si>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</si>
  <si>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</si>
  <si>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</si>
  <si>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</si>
  <si>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</si>
  <si>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</si>
  <si>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</si>
  <si>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</si>
  <si>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</si>
  <si>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</si>
  <si>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</si>
  <si>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</si>
  <si>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</si>
  <si>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</si>
  <si>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</si>
  <si>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</si>
  <si>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</si>
  <si>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</si>
  <si>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</si>
  <si>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</si>
  <si>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</si>
  <si>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</si>
  <si>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</si>
  <si>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</si>
  <si>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</si>
  <si>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</si>
  <si>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</si>
  <si>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</si>
  <si>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</si>
  <si>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</si>
  <si>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</si>
  <si>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</si>
  <si>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</si>
  <si>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</si>
  <si>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</si>
  <si>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</si>
  <si>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</si>
  <si>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</si>
  <si>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</si>
  <si>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</si>
  <si>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</si>
  <si>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</si>
  <si>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</si>
  <si>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</si>
  <si>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</si>
  <si>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</si>
  <si>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</si>
  <si>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</si>
  <si>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</si>
  <si>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229</t>
  </si>
  <si>
    <t>285</t>
  </si>
  <si>
    <t>286</t>
  </si>
  <si>
    <t>287</t>
  </si>
  <si>
    <t>288</t>
  </si>
  <si>
    <t>289</t>
  </si>
  <si>
    <t>039</t>
  </si>
  <si>
    <t xml:space="preserve">002 0103  22 2 0014  244 226 </t>
  </si>
  <si>
    <t>18210102020011000110</t>
  </si>
  <si>
    <t>18210604011022000110</t>
  </si>
  <si>
    <t>040</t>
  </si>
  <si>
    <t>041</t>
  </si>
  <si>
    <t xml:space="preserve">001 0113 23 9 0113 831 242 </t>
  </si>
  <si>
    <t>001 0113 23 9 0113 831 290</t>
  </si>
  <si>
    <t xml:space="preserve">001 0309 23 9 0309 244 226 </t>
  </si>
  <si>
    <t>001 0309 23 9 0309 244 340</t>
  </si>
  <si>
    <t xml:space="preserve">001 0502 23 9 0512 244 226 </t>
  </si>
  <si>
    <t>290</t>
  </si>
  <si>
    <t>291</t>
  </si>
  <si>
    <t>292</t>
  </si>
  <si>
    <t>293</t>
  </si>
  <si>
    <t>294</t>
  </si>
  <si>
    <t>295</t>
  </si>
  <si>
    <t>04 июня 2014 г.</t>
  </si>
  <si>
    <t>на 01.06.2014 г.</t>
  </si>
  <si>
    <t>Прочие субсидии бюджетам поселений</t>
  </si>
  <si>
    <t>00120202999100000151</t>
  </si>
  <si>
    <t xml:space="preserve">001 0113 24 0 0024 244 225 </t>
  </si>
  <si>
    <t xml:space="preserve">001 0113 24 0 0024 244 310 </t>
  </si>
  <si>
    <t>296</t>
  </si>
  <si>
    <t>297</t>
  </si>
  <si>
    <t xml:space="preserve">001 0801 23 9 0116 622 241 </t>
  </si>
  <si>
    <t>Безвозмездные перечисления государственным и муниципальным организациям на иные цели</t>
  </si>
  <si>
    <t xml:space="preserve">001 0409 25 0 7013 244 225 </t>
  </si>
  <si>
    <t xml:space="preserve">001 0409 25 0 0025 244 225 </t>
  </si>
  <si>
    <t xml:space="preserve">001 0409 25 0 0025 244 226 </t>
  </si>
  <si>
    <t xml:space="preserve">001 0501 23 9 0501 244 226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</si>
</sst>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13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0" fillId="33" borderId="32" xfId="0" applyFill="1" applyBorder="1" applyAlignment="1">
      <alignment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4" fontId="5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2"/>
  <sheetViews>
    <sheetView showGridLines="0" zoomScalePageLayoutView="0" workbookViewId="0" topLeftCell="A4">
      <selection activeCell="D24" sqref="D24: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13"/>
      <c r="B1" s="113"/>
      <c r="C1" s="113"/>
      <c r="D1" s="113"/>
      <c r="E1" s="3"/>
      <c r="F1" s="3"/>
      <c r="G1" s="4"/>
    </row>
    <row r="2" spans="1:7" ht="15.75" thickBot="1">
      <c r="A2" s="113" t="s">
        <v>25</v>
      </c>
      <c r="B2" s="113"/>
      <c r="C2" s="113"/>
      <c r="D2" s="113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14" t="s">
        <v>376</v>
      </c>
      <c r="B4" s="114"/>
      <c r="C4" s="114"/>
      <c r="D4" s="114"/>
      <c r="E4" s="1"/>
      <c r="F4" s="48" t="s">
        <v>7</v>
      </c>
      <c r="G4" s="22">
        <v>41791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15" t="s">
        <v>21</v>
      </c>
      <c r="B6" s="115"/>
      <c r="C6" s="116" t="s">
        <v>26</v>
      </c>
      <c r="D6" s="116"/>
      <c r="E6" s="116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16" t="s">
        <v>27</v>
      </c>
      <c r="C7" s="116"/>
      <c r="D7" s="116"/>
      <c r="E7" s="116"/>
      <c r="F7" s="48" t="s">
        <v>348</v>
      </c>
      <c r="G7" s="49" t="s">
        <v>349</v>
      </c>
      <c r="I7" s="1"/>
    </row>
    <row r="8" spans="1:9" ht="12.75">
      <c r="A8" s="6" t="s">
        <v>125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23" t="s">
        <v>19</v>
      </c>
      <c r="B10" s="123"/>
      <c r="C10" s="123"/>
      <c r="D10" s="123"/>
      <c r="E10" s="34"/>
      <c r="F10" s="34"/>
      <c r="G10" s="11"/>
    </row>
    <row r="11" spans="1:7" ht="3.75" customHeight="1">
      <c r="A11" s="117" t="s">
        <v>4</v>
      </c>
      <c r="B11" s="120" t="s">
        <v>10</v>
      </c>
      <c r="C11" s="120"/>
      <c r="D11" s="102" t="s">
        <v>16</v>
      </c>
      <c r="E11" s="103"/>
      <c r="F11" s="99" t="s">
        <v>11</v>
      </c>
      <c r="G11" s="96" t="s">
        <v>14</v>
      </c>
    </row>
    <row r="12" spans="1:7" ht="3" customHeight="1">
      <c r="A12" s="118"/>
      <c r="B12" s="121"/>
      <c r="C12" s="121"/>
      <c r="D12" s="104"/>
      <c r="E12" s="105"/>
      <c r="F12" s="100"/>
      <c r="G12" s="97"/>
    </row>
    <row r="13" spans="1:7" ht="3" customHeight="1">
      <c r="A13" s="118"/>
      <c r="B13" s="121"/>
      <c r="C13" s="121"/>
      <c r="D13" s="104"/>
      <c r="E13" s="105"/>
      <c r="F13" s="100"/>
      <c r="G13" s="97"/>
    </row>
    <row r="14" spans="1:7" ht="3" customHeight="1">
      <c r="A14" s="118"/>
      <c r="B14" s="121"/>
      <c r="C14" s="121"/>
      <c r="D14" s="104"/>
      <c r="E14" s="105"/>
      <c r="F14" s="100"/>
      <c r="G14" s="97"/>
    </row>
    <row r="15" spans="1:7" ht="3" customHeight="1">
      <c r="A15" s="118"/>
      <c r="B15" s="121"/>
      <c r="C15" s="121"/>
      <c r="D15" s="104"/>
      <c r="E15" s="105"/>
      <c r="F15" s="100"/>
      <c r="G15" s="97"/>
    </row>
    <row r="16" spans="1:7" ht="3" customHeight="1">
      <c r="A16" s="118"/>
      <c r="B16" s="121"/>
      <c r="C16" s="121"/>
      <c r="D16" s="104"/>
      <c r="E16" s="105"/>
      <c r="F16" s="100"/>
      <c r="G16" s="97"/>
    </row>
    <row r="17" spans="1:7" ht="23.25" customHeight="1">
      <c r="A17" s="119"/>
      <c r="B17" s="122"/>
      <c r="C17" s="122"/>
      <c r="D17" s="106"/>
      <c r="E17" s="107"/>
      <c r="F17" s="101"/>
      <c r="G17" s="98"/>
    </row>
    <row r="18" spans="1:7" ht="12" customHeight="1" thickBot="1">
      <c r="A18" s="17">
        <v>1</v>
      </c>
      <c r="B18" s="18">
        <v>2</v>
      </c>
      <c r="C18" s="50"/>
      <c r="D18" s="111" t="s">
        <v>1</v>
      </c>
      <c r="E18" s="112"/>
      <c r="F18" s="47" t="s">
        <v>2</v>
      </c>
      <c r="G18" s="20" t="s">
        <v>12</v>
      </c>
    </row>
    <row r="19" spans="1:7" ht="12.75">
      <c r="A19" s="51" t="s">
        <v>74</v>
      </c>
      <c r="B19" s="29" t="s">
        <v>9</v>
      </c>
      <c r="C19" s="52" t="s">
        <v>78</v>
      </c>
      <c r="D19" s="108">
        <f>SUM(D21:D52)</f>
        <v>106304120</v>
      </c>
      <c r="E19" s="109"/>
      <c r="F19" s="54">
        <f>SUM(F21:F52)</f>
        <v>27505740.01</v>
      </c>
      <c r="G19" s="24">
        <f aca="true" t="shared" si="0" ref="G19:G31">D19-F19</f>
        <v>78798379.99</v>
      </c>
    </row>
    <row r="20" spans="1:7" ht="12.75">
      <c r="A20" s="53" t="s">
        <v>75</v>
      </c>
      <c r="B20" s="32" t="s">
        <v>31</v>
      </c>
      <c r="C20" s="52"/>
      <c r="D20" s="94"/>
      <c r="E20" s="95"/>
      <c r="F20" s="54"/>
      <c r="G20" s="26">
        <f t="shared" si="0"/>
        <v>0</v>
      </c>
    </row>
    <row r="21" spans="1:7" ht="57.75" customHeight="1">
      <c r="A21" s="51" t="s">
        <v>38</v>
      </c>
      <c r="B21" s="32" t="s">
        <v>129</v>
      </c>
      <c r="C21" s="55" t="s">
        <v>79</v>
      </c>
      <c r="D21" s="94">
        <v>20000</v>
      </c>
      <c r="E21" s="95"/>
      <c r="F21" s="54">
        <v>8655</v>
      </c>
      <c r="G21" s="26">
        <f t="shared" si="0"/>
        <v>11345</v>
      </c>
    </row>
    <row r="22" spans="1:7" ht="67.5">
      <c r="A22" s="51" t="s">
        <v>39</v>
      </c>
      <c r="B22" s="32" t="s">
        <v>130</v>
      </c>
      <c r="C22" s="55" t="s">
        <v>105</v>
      </c>
      <c r="D22" s="94">
        <v>5000000</v>
      </c>
      <c r="E22" s="95"/>
      <c r="F22" s="54">
        <v>2029401.11</v>
      </c>
      <c r="G22" s="26">
        <f t="shared" si="0"/>
        <v>2970598.8899999997</v>
      </c>
    </row>
    <row r="23" spans="1:7" ht="46.5" customHeight="1">
      <c r="A23" s="51" t="s">
        <v>40</v>
      </c>
      <c r="B23" s="32" t="s">
        <v>131</v>
      </c>
      <c r="C23" s="55" t="s">
        <v>80</v>
      </c>
      <c r="D23" s="94">
        <v>10000</v>
      </c>
      <c r="E23" s="95"/>
      <c r="F23" s="54"/>
      <c r="G23" s="26">
        <f t="shared" si="0"/>
        <v>10000</v>
      </c>
    </row>
    <row r="24" spans="1:7" ht="69" customHeight="1">
      <c r="A24" s="90" t="s">
        <v>341</v>
      </c>
      <c r="B24" s="32" t="s">
        <v>132</v>
      </c>
      <c r="C24" s="55" t="s">
        <v>342</v>
      </c>
      <c r="D24" s="94">
        <v>20000000</v>
      </c>
      <c r="E24" s="110"/>
      <c r="F24" s="54"/>
      <c r="G24" s="26">
        <f t="shared" si="0"/>
        <v>20000000</v>
      </c>
    </row>
    <row r="25" spans="1:7" ht="45">
      <c r="A25" s="51" t="s">
        <v>41</v>
      </c>
      <c r="B25" s="32" t="s">
        <v>133</v>
      </c>
      <c r="C25" s="55" t="s">
        <v>106</v>
      </c>
      <c r="D25" s="94">
        <v>50000000</v>
      </c>
      <c r="E25" s="95"/>
      <c r="F25" s="54">
        <v>14067733.61</v>
      </c>
      <c r="G25" s="26">
        <f t="shared" si="0"/>
        <v>35932266.39</v>
      </c>
    </row>
    <row r="26" spans="1:7" ht="12.75">
      <c r="A26" s="51" t="s">
        <v>153</v>
      </c>
      <c r="B26" s="32" t="s">
        <v>134</v>
      </c>
      <c r="C26" s="55" t="s">
        <v>152</v>
      </c>
      <c r="D26" s="94">
        <v>150276</v>
      </c>
      <c r="E26" s="110"/>
      <c r="F26" s="54">
        <v>116538.8</v>
      </c>
      <c r="G26" s="26">
        <f t="shared" si="0"/>
        <v>33737.2</v>
      </c>
    </row>
    <row r="27" spans="1:7" ht="22.5">
      <c r="A27" s="51" t="s">
        <v>156</v>
      </c>
      <c r="B27" s="32" t="s">
        <v>135</v>
      </c>
      <c r="C27" s="55" t="s">
        <v>188</v>
      </c>
      <c r="D27" s="44"/>
      <c r="E27" s="73"/>
      <c r="F27" s="54"/>
      <c r="G27" s="26"/>
    </row>
    <row r="28" spans="1:7" ht="22.5">
      <c r="A28" s="51" t="s">
        <v>76</v>
      </c>
      <c r="B28" s="32" t="s">
        <v>136</v>
      </c>
      <c r="C28" s="55" t="s">
        <v>81</v>
      </c>
      <c r="D28" s="94">
        <v>7144000</v>
      </c>
      <c r="E28" s="95"/>
      <c r="F28" s="54">
        <v>3386933.32</v>
      </c>
      <c r="G28" s="26">
        <f t="shared" si="0"/>
        <v>3757066.68</v>
      </c>
    </row>
    <row r="29" spans="1:7" ht="12.75">
      <c r="A29" s="51" t="s">
        <v>377</v>
      </c>
      <c r="B29" s="32" t="s">
        <v>303</v>
      </c>
      <c r="C29" s="55" t="s">
        <v>378</v>
      </c>
      <c r="D29" s="94">
        <v>467910</v>
      </c>
      <c r="E29" s="110"/>
      <c r="F29" s="54"/>
      <c r="G29" s="26"/>
    </row>
    <row r="30" spans="1:7" ht="36" customHeight="1">
      <c r="A30" s="51" t="s">
        <v>42</v>
      </c>
      <c r="B30" s="32" t="s">
        <v>137</v>
      </c>
      <c r="C30" s="55" t="s">
        <v>82</v>
      </c>
      <c r="D30" s="94">
        <v>411334</v>
      </c>
      <c r="E30" s="95"/>
      <c r="F30" s="54">
        <v>399444</v>
      </c>
      <c r="G30" s="26">
        <f>D30-F30</f>
        <v>11890</v>
      </c>
    </row>
    <row r="31" spans="1:7" ht="27.75" customHeight="1">
      <c r="A31" s="51" t="s">
        <v>199</v>
      </c>
      <c r="B31" s="32" t="s">
        <v>301</v>
      </c>
      <c r="C31" s="55" t="s">
        <v>198</v>
      </c>
      <c r="D31" s="94">
        <v>1000</v>
      </c>
      <c r="E31" s="110"/>
      <c r="F31" s="54">
        <v>1000</v>
      </c>
      <c r="G31" s="26">
        <f t="shared" si="0"/>
        <v>0</v>
      </c>
    </row>
    <row r="32" spans="1:7" ht="33.75">
      <c r="A32" s="51" t="s">
        <v>127</v>
      </c>
      <c r="B32" s="32" t="s">
        <v>138</v>
      </c>
      <c r="C32" s="55" t="s">
        <v>128</v>
      </c>
      <c r="D32" s="94"/>
      <c r="E32" s="95"/>
      <c r="F32" s="54">
        <v>-3901391</v>
      </c>
      <c r="G32" s="26"/>
    </row>
    <row r="33" spans="1:7" ht="47.25" customHeight="1">
      <c r="A33" s="82" t="s">
        <v>293</v>
      </c>
      <c r="B33" s="32" t="s">
        <v>302</v>
      </c>
      <c r="C33" s="55" t="s">
        <v>294</v>
      </c>
      <c r="D33" s="94"/>
      <c r="E33" s="95"/>
      <c r="F33" s="54">
        <v>5035.22</v>
      </c>
      <c r="G33" s="26"/>
    </row>
    <row r="34" spans="1:7" ht="50.25" customHeight="1">
      <c r="A34" s="82" t="s">
        <v>293</v>
      </c>
      <c r="B34" s="32" t="s">
        <v>303</v>
      </c>
      <c r="C34" s="55" t="s">
        <v>295</v>
      </c>
      <c r="D34" s="94"/>
      <c r="E34" s="95"/>
      <c r="F34" s="54">
        <v>96.64</v>
      </c>
      <c r="G34" s="26"/>
    </row>
    <row r="35" spans="1:7" ht="46.5" customHeight="1">
      <c r="A35" s="82" t="s">
        <v>293</v>
      </c>
      <c r="B35" s="32" t="s">
        <v>139</v>
      </c>
      <c r="C35" s="55" t="s">
        <v>296</v>
      </c>
      <c r="D35" s="94"/>
      <c r="E35" s="95"/>
      <c r="F35" s="54">
        <v>7601.39</v>
      </c>
      <c r="G35" s="26"/>
    </row>
    <row r="36" spans="1:7" ht="49.5" customHeight="1">
      <c r="A36" s="82" t="s">
        <v>293</v>
      </c>
      <c r="B36" s="32" t="s">
        <v>304</v>
      </c>
      <c r="C36" s="55" t="s">
        <v>297</v>
      </c>
      <c r="D36" s="94"/>
      <c r="E36" s="95"/>
      <c r="F36" s="54">
        <v>0.36</v>
      </c>
      <c r="G36" s="26"/>
    </row>
    <row r="37" spans="1:7" ht="78" customHeight="1">
      <c r="A37" s="82" t="s">
        <v>196</v>
      </c>
      <c r="B37" s="32" t="s">
        <v>140</v>
      </c>
      <c r="C37" s="55" t="s">
        <v>103</v>
      </c>
      <c r="D37" s="94">
        <v>5599600</v>
      </c>
      <c r="E37" s="95"/>
      <c r="F37" s="54">
        <v>2850431.08</v>
      </c>
      <c r="G37" s="26">
        <f>D37-F37</f>
        <v>2749168.92</v>
      </c>
    </row>
    <row r="38" spans="1:7" ht="65.25" customHeight="1">
      <c r="A38" s="51" t="s">
        <v>77</v>
      </c>
      <c r="B38" s="32" t="s">
        <v>141</v>
      </c>
      <c r="C38" s="55" t="s">
        <v>360</v>
      </c>
      <c r="D38" s="44"/>
      <c r="E38" s="63"/>
      <c r="F38" s="54">
        <v>209.6</v>
      </c>
      <c r="G38" s="26"/>
    </row>
    <row r="39" spans="1:7" ht="65.25" customHeight="1">
      <c r="A39" s="51" t="s">
        <v>77</v>
      </c>
      <c r="B39" s="32" t="s">
        <v>142</v>
      </c>
      <c r="C39" s="55" t="s">
        <v>109</v>
      </c>
      <c r="D39" s="44"/>
      <c r="E39" s="63"/>
      <c r="F39" s="54">
        <v>43120.8</v>
      </c>
      <c r="G39" s="26"/>
    </row>
    <row r="40" spans="1:7" ht="55.5" customHeight="1">
      <c r="A40" s="51" t="s">
        <v>77</v>
      </c>
      <c r="B40" s="32" t="s">
        <v>305</v>
      </c>
      <c r="C40" s="55" t="s">
        <v>154</v>
      </c>
      <c r="D40" s="94"/>
      <c r="E40" s="110"/>
      <c r="F40" s="54">
        <v>39.5</v>
      </c>
      <c r="G40" s="26"/>
    </row>
    <row r="41" spans="1:7" ht="55.5" customHeight="1">
      <c r="A41" s="51" t="s">
        <v>77</v>
      </c>
      <c r="B41" s="32" t="s">
        <v>306</v>
      </c>
      <c r="C41" s="55" t="s">
        <v>126</v>
      </c>
      <c r="D41" s="94"/>
      <c r="E41" s="110"/>
      <c r="F41" s="54">
        <v>100</v>
      </c>
      <c r="G41" s="26"/>
    </row>
    <row r="42" spans="1:7" ht="33.75">
      <c r="A42" s="51" t="s">
        <v>33</v>
      </c>
      <c r="B42" s="32" t="s">
        <v>307</v>
      </c>
      <c r="C42" s="55" t="s">
        <v>83</v>
      </c>
      <c r="D42" s="94">
        <v>2000000</v>
      </c>
      <c r="E42" s="95"/>
      <c r="F42" s="54">
        <v>1020365.9</v>
      </c>
      <c r="G42" s="26">
        <f>D42-F42</f>
        <v>979634.1</v>
      </c>
    </row>
    <row r="43" spans="1:7" ht="33.75">
      <c r="A43" s="51" t="s">
        <v>33</v>
      </c>
      <c r="B43" s="32" t="s">
        <v>143</v>
      </c>
      <c r="C43" s="55" t="s">
        <v>84</v>
      </c>
      <c r="D43" s="94"/>
      <c r="E43" s="95"/>
      <c r="F43" s="54">
        <v>13373.22</v>
      </c>
      <c r="G43" s="26"/>
    </row>
    <row r="44" spans="1:7" ht="12.75">
      <c r="A44" s="51" t="s">
        <v>34</v>
      </c>
      <c r="B44" s="32" t="s">
        <v>144</v>
      </c>
      <c r="C44" s="55" t="s">
        <v>85</v>
      </c>
      <c r="D44" s="94">
        <v>50000</v>
      </c>
      <c r="E44" s="95"/>
      <c r="F44" s="54">
        <v>26888.18</v>
      </c>
      <c r="G44" s="26">
        <f>D44-F44</f>
        <v>23111.82</v>
      </c>
    </row>
    <row r="45" spans="1:7" ht="12.75">
      <c r="A45" s="51" t="s">
        <v>34</v>
      </c>
      <c r="B45" s="32" t="s">
        <v>145</v>
      </c>
      <c r="C45" s="55" t="s">
        <v>361</v>
      </c>
      <c r="D45" s="94"/>
      <c r="E45" s="95"/>
      <c r="F45" s="54">
        <v>0.5</v>
      </c>
      <c r="G45" s="26"/>
    </row>
    <row r="46" spans="1:7" ht="12.75">
      <c r="A46" s="51" t="s">
        <v>35</v>
      </c>
      <c r="B46" s="32" t="s">
        <v>146</v>
      </c>
      <c r="C46" s="55" t="s">
        <v>86</v>
      </c>
      <c r="D46" s="94">
        <v>2950000</v>
      </c>
      <c r="E46" s="95"/>
      <c r="F46" s="54">
        <v>1025552.6</v>
      </c>
      <c r="G46" s="26">
        <f>D46-F46</f>
        <v>1924447.4</v>
      </c>
    </row>
    <row r="47" spans="1:7" ht="12.75">
      <c r="A47" s="51" t="s">
        <v>35</v>
      </c>
      <c r="B47" s="32" t="s">
        <v>147</v>
      </c>
      <c r="C47" s="55" t="s">
        <v>87</v>
      </c>
      <c r="D47" s="94"/>
      <c r="E47" s="95"/>
      <c r="F47" s="54">
        <v>30481.09</v>
      </c>
      <c r="G47" s="26"/>
    </row>
    <row r="48" spans="1:7" ht="56.25">
      <c r="A48" s="51" t="s">
        <v>36</v>
      </c>
      <c r="B48" s="32" t="s">
        <v>155</v>
      </c>
      <c r="C48" s="55" t="s">
        <v>88</v>
      </c>
      <c r="D48" s="94">
        <v>11500000</v>
      </c>
      <c r="E48" s="95"/>
      <c r="F48" s="54">
        <v>5439830.75</v>
      </c>
      <c r="G48" s="26">
        <f>D48-F48</f>
        <v>6060169.25</v>
      </c>
    </row>
    <row r="49" spans="1:7" ht="56.25">
      <c r="A49" s="51" t="s">
        <v>36</v>
      </c>
      <c r="B49" s="32" t="s">
        <v>347</v>
      </c>
      <c r="C49" s="55" t="s">
        <v>89</v>
      </c>
      <c r="D49" s="94"/>
      <c r="E49" s="95"/>
      <c r="F49" s="54">
        <v>33759.99</v>
      </c>
      <c r="G49" s="26"/>
    </row>
    <row r="50" spans="1:7" ht="56.25">
      <c r="A50" s="51" t="s">
        <v>37</v>
      </c>
      <c r="B50" s="32" t="s">
        <v>358</v>
      </c>
      <c r="C50" s="55" t="s">
        <v>90</v>
      </c>
      <c r="D50" s="94">
        <v>1000000</v>
      </c>
      <c r="E50" s="95"/>
      <c r="F50" s="54">
        <v>895364.26</v>
      </c>
      <c r="G50" s="26">
        <f>D50-F50</f>
        <v>104635.73999999999</v>
      </c>
    </row>
    <row r="51" spans="1:7" ht="57" customHeight="1">
      <c r="A51" s="51" t="s">
        <v>37</v>
      </c>
      <c r="B51" s="32" t="s">
        <v>362</v>
      </c>
      <c r="C51" s="55" t="s">
        <v>115</v>
      </c>
      <c r="D51" s="94"/>
      <c r="E51" s="95"/>
      <c r="F51" s="54">
        <v>5000.33</v>
      </c>
      <c r="G51" s="26"/>
    </row>
    <row r="52" spans="1:7" ht="36" customHeight="1">
      <c r="A52" s="51" t="s">
        <v>345</v>
      </c>
      <c r="B52" s="32" t="s">
        <v>363</v>
      </c>
      <c r="C52" s="55" t="s">
        <v>346</v>
      </c>
      <c r="D52" s="44"/>
      <c r="E52" s="63"/>
      <c r="F52" s="54">
        <v>173.76</v>
      </c>
      <c r="G52" s="26"/>
    </row>
  </sheetData>
  <sheetProtection/>
  <mergeCells count="44">
    <mergeCell ref="D48:E48"/>
    <mergeCell ref="D43:E43"/>
    <mergeCell ref="D49:E49"/>
    <mergeCell ref="D46:E46"/>
    <mergeCell ref="D47:E47"/>
    <mergeCell ref="D50:E50"/>
    <mergeCell ref="D44:E44"/>
    <mergeCell ref="D45:E45"/>
    <mergeCell ref="D36:E36"/>
    <mergeCell ref="D26:E26"/>
    <mergeCell ref="D40:E40"/>
    <mergeCell ref="D41:E41"/>
    <mergeCell ref="D42:E42"/>
    <mergeCell ref="D37:E37"/>
    <mergeCell ref="D35:E35"/>
    <mergeCell ref="D29:E29"/>
    <mergeCell ref="C11:C17"/>
    <mergeCell ref="B7:E7"/>
    <mergeCell ref="D34:E34"/>
    <mergeCell ref="D28:E28"/>
    <mergeCell ref="D30:E30"/>
    <mergeCell ref="D33:E33"/>
    <mergeCell ref="D32:E32"/>
    <mergeCell ref="D20:E20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D51:E51"/>
    <mergeCell ref="G11:G17"/>
    <mergeCell ref="F11:F17"/>
    <mergeCell ref="D11:E17"/>
    <mergeCell ref="D19:E19"/>
    <mergeCell ref="D24:E24"/>
    <mergeCell ref="D18:E18"/>
    <mergeCell ref="D31:E31"/>
    <mergeCell ref="D23:E23"/>
    <mergeCell ref="D25:E25"/>
  </mergeCells>
  <conditionalFormatting sqref="G19:G37 G39:G44 G46:G50">
    <cfRule type="cellIs" priority="37" dxfId="18" operator="equal" stopIfTrue="1">
      <formula>0</formula>
    </cfRule>
  </conditionalFormatting>
  <conditionalFormatting sqref="G51">
    <cfRule type="cellIs" priority="4" dxfId="18" operator="equal" stopIfTrue="1">
      <formula>0</formula>
    </cfRule>
  </conditionalFormatting>
  <conditionalFormatting sqref="G52">
    <cfRule type="cellIs" priority="3" dxfId="18" operator="equal" stopIfTrue="1">
      <formula>0</formula>
    </cfRule>
  </conditionalFormatting>
  <conditionalFormatting sqref="G38">
    <cfRule type="cellIs" priority="2" dxfId="18" operator="equal" stopIfTrue="1">
      <formula>0</formula>
    </cfRule>
  </conditionalFormatting>
  <conditionalFormatting sqref="G45">
    <cfRule type="cellIs" priority="1" dxfId="1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5"/>
  <sheetViews>
    <sheetView showGridLines="0" tabSelected="1" zoomScalePageLayoutView="0" workbookViewId="0" topLeftCell="A81">
      <selection activeCell="E108" sqref="E108:E109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6" t="s">
        <v>20</v>
      </c>
      <c r="B2" s="136"/>
      <c r="C2" s="136"/>
      <c r="D2" s="136"/>
      <c r="E2" s="136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7" t="s">
        <v>4</v>
      </c>
      <c r="B4" s="74"/>
      <c r="C4" s="140" t="s">
        <v>23</v>
      </c>
      <c r="D4" s="141"/>
      <c r="E4" s="99" t="s">
        <v>16</v>
      </c>
      <c r="F4" s="148" t="s">
        <v>11</v>
      </c>
      <c r="G4" s="96" t="s">
        <v>14</v>
      </c>
    </row>
    <row r="5" spans="1:7" ht="5.25" customHeight="1">
      <c r="A5" s="138"/>
      <c r="B5" s="75"/>
      <c r="C5" s="142"/>
      <c r="D5" s="143"/>
      <c r="E5" s="100"/>
      <c r="F5" s="149"/>
      <c r="G5" s="97"/>
    </row>
    <row r="6" spans="1:7" ht="9" customHeight="1">
      <c r="A6" s="138"/>
      <c r="B6" s="75"/>
      <c r="C6" s="142"/>
      <c r="D6" s="143"/>
      <c r="E6" s="100"/>
      <c r="F6" s="149"/>
      <c r="G6" s="97"/>
    </row>
    <row r="7" spans="1:7" ht="6" customHeight="1">
      <c r="A7" s="138"/>
      <c r="B7" s="75"/>
      <c r="C7" s="142"/>
      <c r="D7" s="143"/>
      <c r="E7" s="100"/>
      <c r="F7" s="149"/>
      <c r="G7" s="97"/>
    </row>
    <row r="8" spans="1:7" ht="6" customHeight="1">
      <c r="A8" s="138"/>
      <c r="B8" s="75"/>
      <c r="C8" s="142"/>
      <c r="D8" s="143"/>
      <c r="E8" s="100"/>
      <c r="F8" s="149"/>
      <c r="G8" s="97"/>
    </row>
    <row r="9" spans="1:7" ht="10.5" customHeight="1">
      <c r="A9" s="138"/>
      <c r="B9" s="75"/>
      <c r="C9" s="142"/>
      <c r="D9" s="143"/>
      <c r="E9" s="100"/>
      <c r="F9" s="149"/>
      <c r="G9" s="97"/>
    </row>
    <row r="10" spans="1:7" ht="3.75" customHeight="1" hidden="1">
      <c r="A10" s="138"/>
      <c r="B10" s="75"/>
      <c r="C10" s="142"/>
      <c r="D10" s="143"/>
      <c r="E10" s="100"/>
      <c r="F10" s="37"/>
      <c r="G10" s="45"/>
    </row>
    <row r="11" spans="1:7" ht="12.75" customHeight="1" hidden="1">
      <c r="A11" s="139"/>
      <c r="B11" s="76"/>
      <c r="C11" s="144"/>
      <c r="D11" s="145"/>
      <c r="E11" s="101"/>
      <c r="F11" s="39"/>
      <c r="G11" s="46"/>
    </row>
    <row r="12" spans="1:7" ht="13.5" customHeight="1" thickBot="1">
      <c r="A12" s="17">
        <v>1</v>
      </c>
      <c r="B12" s="77"/>
      <c r="C12" s="146">
        <v>3</v>
      </c>
      <c r="D12" s="147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78" t="s">
        <v>157</v>
      </c>
      <c r="C13" s="130" t="s">
        <v>32</v>
      </c>
      <c r="D13" s="131"/>
      <c r="E13" s="24">
        <f>E15+E73+E53+E58+E64+E95+E98+E107+E110+E102</f>
        <v>110234520</v>
      </c>
      <c r="F13" s="24">
        <f>F15+F73+F53+F58+F64+F95+F98+F107+F110+F102</f>
        <v>38115004.33</v>
      </c>
      <c r="G13" s="41">
        <f aca="true" t="shared" si="0" ref="G13:G28">E13-F13</f>
        <v>72119515.67</v>
      </c>
    </row>
    <row r="14" spans="1:7" ht="12.75">
      <c r="A14" s="25" t="s">
        <v>44</v>
      </c>
      <c r="B14" s="79"/>
      <c r="C14" s="126" t="s">
        <v>31</v>
      </c>
      <c r="D14" s="127"/>
      <c r="E14" s="26"/>
      <c r="F14" s="44"/>
      <c r="G14" s="42">
        <f t="shared" si="0"/>
        <v>0</v>
      </c>
    </row>
    <row r="15" spans="1:7" ht="12.75">
      <c r="A15" s="23" t="s">
        <v>45</v>
      </c>
      <c r="B15" s="78" t="s">
        <v>158</v>
      </c>
      <c r="C15" s="130" t="s">
        <v>278</v>
      </c>
      <c r="D15" s="131"/>
      <c r="E15" s="24">
        <f>E19+E27+E44+E16+E42</f>
        <v>22655505.8</v>
      </c>
      <c r="F15" s="24">
        <f>F19+F27+F44+F16+F42</f>
        <v>9093858.36</v>
      </c>
      <c r="G15" s="41">
        <f t="shared" si="0"/>
        <v>13561647.440000001</v>
      </c>
    </row>
    <row r="16" spans="1:7" ht="33.75">
      <c r="A16" s="23" t="s">
        <v>95</v>
      </c>
      <c r="B16" s="78" t="s">
        <v>159</v>
      </c>
      <c r="C16" s="132" t="s">
        <v>249</v>
      </c>
      <c r="D16" s="133"/>
      <c r="E16" s="24">
        <f>E17+E18</f>
        <v>700000</v>
      </c>
      <c r="F16" s="24">
        <f>F17+F18</f>
        <v>274546.17</v>
      </c>
      <c r="G16" s="41">
        <f>E16-F16</f>
        <v>425453.83</v>
      </c>
    </row>
    <row r="17" spans="1:7" ht="12.75">
      <c r="A17" s="25" t="s">
        <v>46</v>
      </c>
      <c r="B17" s="79" t="s">
        <v>160</v>
      </c>
      <c r="C17" s="126" t="s">
        <v>204</v>
      </c>
      <c r="D17" s="127"/>
      <c r="E17" s="26">
        <v>537634</v>
      </c>
      <c r="F17" s="26">
        <v>215388</v>
      </c>
      <c r="G17" s="42">
        <f>E17-F17</f>
        <v>322246</v>
      </c>
    </row>
    <row r="18" spans="1:7" ht="12.75">
      <c r="A18" s="25" t="s">
        <v>47</v>
      </c>
      <c r="B18" s="79" t="s">
        <v>161</v>
      </c>
      <c r="C18" s="126" t="s">
        <v>203</v>
      </c>
      <c r="D18" s="127"/>
      <c r="E18" s="26">
        <v>162366</v>
      </c>
      <c r="F18" s="26">
        <v>59158.17</v>
      </c>
      <c r="G18" s="42">
        <f>E18-F18</f>
        <v>103207.83</v>
      </c>
    </row>
    <row r="19" spans="1:7" ht="45">
      <c r="A19" s="23" t="s">
        <v>56</v>
      </c>
      <c r="B19" s="78" t="s">
        <v>162</v>
      </c>
      <c r="C19" s="130" t="s">
        <v>250</v>
      </c>
      <c r="D19" s="131"/>
      <c r="E19" s="59">
        <f>SUM(E20:E26)</f>
        <v>1300000</v>
      </c>
      <c r="F19" s="59">
        <f>SUM(F20:F26)</f>
        <v>578927.66</v>
      </c>
      <c r="G19" s="41">
        <f t="shared" si="0"/>
        <v>721072.34</v>
      </c>
    </row>
    <row r="20" spans="1:7" ht="12.75">
      <c r="A20" s="25" t="s">
        <v>46</v>
      </c>
      <c r="B20" s="79" t="s">
        <v>279</v>
      </c>
      <c r="C20" s="126" t="s">
        <v>205</v>
      </c>
      <c r="D20" s="127"/>
      <c r="E20" s="33">
        <v>897500</v>
      </c>
      <c r="F20" s="33">
        <v>410396.45</v>
      </c>
      <c r="G20" s="42">
        <f t="shared" si="0"/>
        <v>487103.55</v>
      </c>
    </row>
    <row r="21" spans="1:7" ht="12.75">
      <c r="A21" s="25" t="s">
        <v>47</v>
      </c>
      <c r="B21" s="79" t="s">
        <v>280</v>
      </c>
      <c r="C21" s="126" t="s">
        <v>206</v>
      </c>
      <c r="D21" s="127"/>
      <c r="E21" s="33">
        <v>271500</v>
      </c>
      <c r="F21" s="33">
        <v>109931.21</v>
      </c>
      <c r="G21" s="42">
        <f t="shared" si="0"/>
        <v>161568.78999999998</v>
      </c>
    </row>
    <row r="22" spans="1:7" ht="12.75">
      <c r="A22" s="25" t="s">
        <v>48</v>
      </c>
      <c r="B22" s="79" t="s">
        <v>163</v>
      </c>
      <c r="C22" s="126" t="s">
        <v>350</v>
      </c>
      <c r="D22" s="127"/>
      <c r="E22" s="26">
        <v>1600</v>
      </c>
      <c r="F22" s="26">
        <v>1600</v>
      </c>
      <c r="G22" s="42">
        <f>E22-F22</f>
        <v>0</v>
      </c>
    </row>
    <row r="23" spans="1:7" ht="12.75">
      <c r="A23" s="25" t="s">
        <v>52</v>
      </c>
      <c r="B23" s="79" t="s">
        <v>164</v>
      </c>
      <c r="C23" s="126" t="s">
        <v>359</v>
      </c>
      <c r="D23" s="127"/>
      <c r="E23" s="26">
        <v>7500</v>
      </c>
      <c r="F23" s="26">
        <v>7500</v>
      </c>
      <c r="G23" s="42">
        <f>E23-F23</f>
        <v>0</v>
      </c>
    </row>
    <row r="24" spans="1:7" ht="12.75">
      <c r="A24" s="25" t="s">
        <v>54</v>
      </c>
      <c r="B24" s="79" t="s">
        <v>165</v>
      </c>
      <c r="C24" s="126" t="s">
        <v>351</v>
      </c>
      <c r="D24" s="127"/>
      <c r="E24" s="26">
        <v>1100</v>
      </c>
      <c r="F24" s="26">
        <v>1100</v>
      </c>
      <c r="G24" s="42">
        <f>E24-F24</f>
        <v>0</v>
      </c>
    </row>
    <row r="25" spans="1:7" ht="12.75">
      <c r="A25" s="25" t="s">
        <v>55</v>
      </c>
      <c r="B25" s="79" t="s">
        <v>281</v>
      </c>
      <c r="C25" s="126" t="s">
        <v>207</v>
      </c>
      <c r="D25" s="127"/>
      <c r="E25" s="26">
        <v>72400</v>
      </c>
      <c r="F25" s="26"/>
      <c r="G25" s="42">
        <f t="shared" si="0"/>
        <v>72400</v>
      </c>
    </row>
    <row r="26" spans="1:7" ht="22.5">
      <c r="A26" s="25" t="s">
        <v>62</v>
      </c>
      <c r="B26" s="79" t="s">
        <v>166</v>
      </c>
      <c r="C26" s="126" t="s">
        <v>208</v>
      </c>
      <c r="D26" s="127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79" t="s">
        <v>167</v>
      </c>
      <c r="C27" s="130" t="s">
        <v>251</v>
      </c>
      <c r="D27" s="131"/>
      <c r="E27" s="24">
        <f>E28+E31</f>
        <v>9400000</v>
      </c>
      <c r="F27" s="24">
        <f>F28+F31</f>
        <v>3700093.7399999998</v>
      </c>
      <c r="G27" s="42">
        <f>E27-F27</f>
        <v>5699906.26</v>
      </c>
    </row>
    <row r="28" spans="1:7" ht="12.75">
      <c r="A28" s="58" t="s">
        <v>150</v>
      </c>
      <c r="B28" s="81" t="s">
        <v>168</v>
      </c>
      <c r="C28" s="134" t="s">
        <v>252</v>
      </c>
      <c r="D28" s="135"/>
      <c r="E28" s="59">
        <f>SUM(E29:E30)</f>
        <v>7156200</v>
      </c>
      <c r="F28" s="59">
        <f>SUM(F29:F30)</f>
        <v>2798001.6999999997</v>
      </c>
      <c r="G28" s="41">
        <f t="shared" si="0"/>
        <v>4358198.300000001</v>
      </c>
    </row>
    <row r="29" spans="1:7" s="72" customFormat="1" ht="12.75">
      <c r="A29" s="25" t="s">
        <v>46</v>
      </c>
      <c r="B29" s="80" t="s">
        <v>169</v>
      </c>
      <c r="C29" s="126" t="s">
        <v>209</v>
      </c>
      <c r="D29" s="127"/>
      <c r="E29" s="26">
        <v>5498500</v>
      </c>
      <c r="F29" s="26">
        <v>2171905.59</v>
      </c>
      <c r="G29" s="57">
        <f aca="true" t="shared" si="1" ref="G29:G37">E29-F29</f>
        <v>3326594.41</v>
      </c>
    </row>
    <row r="30" spans="1:7" ht="12.75">
      <c r="A30" s="25" t="s">
        <v>47</v>
      </c>
      <c r="B30" s="81" t="s">
        <v>282</v>
      </c>
      <c r="C30" s="126" t="s">
        <v>210</v>
      </c>
      <c r="D30" s="127"/>
      <c r="E30" s="26">
        <v>1657700</v>
      </c>
      <c r="F30" s="26">
        <v>626096.11</v>
      </c>
      <c r="G30" s="42">
        <f t="shared" si="1"/>
        <v>1031603.89</v>
      </c>
    </row>
    <row r="31" spans="1:7" ht="31.5">
      <c r="A31" s="58" t="s">
        <v>151</v>
      </c>
      <c r="B31" s="79" t="s">
        <v>170</v>
      </c>
      <c r="C31" s="134" t="s">
        <v>344</v>
      </c>
      <c r="D31" s="135"/>
      <c r="E31" s="59">
        <f>SUM(E32:E41)</f>
        <v>2243800</v>
      </c>
      <c r="F31" s="59">
        <f>SUM(F32:F41)</f>
        <v>902092.04</v>
      </c>
      <c r="G31" s="56">
        <f t="shared" si="1"/>
        <v>1341707.96</v>
      </c>
    </row>
    <row r="32" spans="1:7" s="72" customFormat="1" ht="12.75">
      <c r="A32" s="25" t="s">
        <v>48</v>
      </c>
      <c r="B32" s="81" t="s">
        <v>171</v>
      </c>
      <c r="C32" s="126" t="s">
        <v>211</v>
      </c>
      <c r="D32" s="127"/>
      <c r="E32" s="26">
        <v>141400</v>
      </c>
      <c r="F32" s="26">
        <v>68271.17</v>
      </c>
      <c r="G32" s="57">
        <f t="shared" si="1"/>
        <v>73128.83</v>
      </c>
    </row>
    <row r="33" spans="1:7" ht="12.75">
      <c r="A33" s="25" t="s">
        <v>49</v>
      </c>
      <c r="B33" s="79" t="s">
        <v>172</v>
      </c>
      <c r="C33" s="126" t="s">
        <v>212</v>
      </c>
      <c r="D33" s="127"/>
      <c r="E33" s="26">
        <v>25000</v>
      </c>
      <c r="F33" s="26">
        <v>1820</v>
      </c>
      <c r="G33" s="42">
        <f t="shared" si="1"/>
        <v>23180</v>
      </c>
    </row>
    <row r="34" spans="1:7" ht="12.75">
      <c r="A34" s="25" t="s">
        <v>50</v>
      </c>
      <c r="B34" s="79" t="s">
        <v>173</v>
      </c>
      <c r="C34" s="126" t="s">
        <v>213</v>
      </c>
      <c r="D34" s="127"/>
      <c r="E34" s="26">
        <v>127112.43</v>
      </c>
      <c r="F34" s="26">
        <v>80077.51</v>
      </c>
      <c r="G34" s="42">
        <f t="shared" si="1"/>
        <v>47034.92</v>
      </c>
    </row>
    <row r="35" spans="1:7" ht="12.75">
      <c r="A35" s="25" t="s">
        <v>107</v>
      </c>
      <c r="B35" s="79" t="s">
        <v>174</v>
      </c>
      <c r="C35" s="126" t="s">
        <v>214</v>
      </c>
      <c r="D35" s="127"/>
      <c r="E35" s="26">
        <v>230376.24</v>
      </c>
      <c r="F35" s="26">
        <v>115188.12</v>
      </c>
      <c r="G35" s="42">
        <f t="shared" si="1"/>
        <v>115188.12</v>
      </c>
    </row>
    <row r="36" spans="1:7" ht="12.75">
      <c r="A36" s="25" t="s">
        <v>51</v>
      </c>
      <c r="B36" s="79" t="s">
        <v>283</v>
      </c>
      <c r="C36" s="126" t="s">
        <v>215</v>
      </c>
      <c r="D36" s="127"/>
      <c r="E36" s="26">
        <v>109757.6</v>
      </c>
      <c r="F36" s="26">
        <v>83187.55</v>
      </c>
      <c r="G36" s="42">
        <f t="shared" si="1"/>
        <v>26570.050000000003</v>
      </c>
    </row>
    <row r="37" spans="1:7" ht="12.75">
      <c r="A37" s="25" t="s">
        <v>52</v>
      </c>
      <c r="B37" s="79" t="s">
        <v>284</v>
      </c>
      <c r="C37" s="126" t="s">
        <v>216</v>
      </c>
      <c r="D37" s="127"/>
      <c r="E37" s="26">
        <v>581914.73</v>
      </c>
      <c r="F37" s="26">
        <v>240257.04</v>
      </c>
      <c r="G37" s="42">
        <f t="shared" si="1"/>
        <v>341657.68999999994</v>
      </c>
    </row>
    <row r="38" spans="1:7" ht="12.75">
      <c r="A38" s="25" t="s">
        <v>53</v>
      </c>
      <c r="B38" s="79" t="s">
        <v>352</v>
      </c>
      <c r="C38" s="126" t="s">
        <v>217</v>
      </c>
      <c r="D38" s="127"/>
      <c r="E38" s="26">
        <v>58000</v>
      </c>
      <c r="F38" s="26">
        <v>7800</v>
      </c>
      <c r="G38" s="42">
        <f aca="true" t="shared" si="2" ref="G38:G46">E38-F38</f>
        <v>50200</v>
      </c>
    </row>
    <row r="39" spans="1:7" ht="12.75">
      <c r="A39" s="25" t="s">
        <v>54</v>
      </c>
      <c r="B39" s="79" t="s">
        <v>175</v>
      </c>
      <c r="C39" s="126" t="s">
        <v>218</v>
      </c>
      <c r="D39" s="127"/>
      <c r="E39" s="26">
        <v>160239</v>
      </c>
      <c r="F39" s="26">
        <v>10913.32</v>
      </c>
      <c r="G39" s="42">
        <f t="shared" si="2"/>
        <v>149325.68</v>
      </c>
    </row>
    <row r="40" spans="1:7" ht="12.75">
      <c r="A40" s="25" t="s">
        <v>55</v>
      </c>
      <c r="B40" s="79" t="s">
        <v>285</v>
      </c>
      <c r="C40" s="126" t="s">
        <v>219</v>
      </c>
      <c r="D40" s="127"/>
      <c r="E40" s="26">
        <v>760000</v>
      </c>
      <c r="F40" s="26">
        <v>268008.84</v>
      </c>
      <c r="G40" s="42">
        <f t="shared" si="2"/>
        <v>491991.16</v>
      </c>
    </row>
    <row r="41" spans="1:7" ht="12.75">
      <c r="A41" s="31" t="s">
        <v>53</v>
      </c>
      <c r="B41" s="79" t="s">
        <v>176</v>
      </c>
      <c r="C41" s="128" t="s">
        <v>220</v>
      </c>
      <c r="D41" s="129"/>
      <c r="E41" s="33">
        <v>50000</v>
      </c>
      <c r="F41" s="33">
        <v>26568.49</v>
      </c>
      <c r="G41" s="42">
        <f t="shared" si="2"/>
        <v>23431.51</v>
      </c>
    </row>
    <row r="42" spans="1:7" s="61" customFormat="1" ht="12.75">
      <c r="A42" s="58" t="s">
        <v>247</v>
      </c>
      <c r="B42" s="80" t="s">
        <v>177</v>
      </c>
      <c r="C42" s="132" t="s">
        <v>253</v>
      </c>
      <c r="D42" s="133"/>
      <c r="E42" s="30">
        <f>E43</f>
        <v>300000</v>
      </c>
      <c r="F42" s="30">
        <f>F43</f>
        <v>0</v>
      </c>
      <c r="G42" s="56">
        <f t="shared" si="2"/>
        <v>300000</v>
      </c>
    </row>
    <row r="43" spans="1:7" s="61" customFormat="1" ht="12.75">
      <c r="A43" s="31" t="s">
        <v>53</v>
      </c>
      <c r="B43" s="80" t="s">
        <v>178</v>
      </c>
      <c r="C43" s="128" t="s">
        <v>248</v>
      </c>
      <c r="D43" s="129"/>
      <c r="E43" s="33">
        <v>300000</v>
      </c>
      <c r="F43" s="33"/>
      <c r="G43" s="57">
        <f t="shared" si="2"/>
        <v>300000</v>
      </c>
    </row>
    <row r="44" spans="1:7" s="61" customFormat="1" ht="12.75">
      <c r="A44" s="28" t="s">
        <v>58</v>
      </c>
      <c r="B44" s="80" t="s">
        <v>179</v>
      </c>
      <c r="C44" s="132" t="s">
        <v>277</v>
      </c>
      <c r="D44" s="133"/>
      <c r="E44" s="24">
        <f>SUM(E45:E52)</f>
        <v>10955505.8</v>
      </c>
      <c r="F44" s="24">
        <f>SUM(F45:F52)</f>
        <v>4540290.79</v>
      </c>
      <c r="G44" s="56">
        <f t="shared" si="2"/>
        <v>6415215.010000001</v>
      </c>
    </row>
    <row r="45" spans="1:7" s="72" customFormat="1" ht="12.75">
      <c r="A45" s="25" t="s">
        <v>52</v>
      </c>
      <c r="B45" s="80" t="s">
        <v>201</v>
      </c>
      <c r="C45" s="126" t="s">
        <v>292</v>
      </c>
      <c r="D45" s="127"/>
      <c r="E45" s="33">
        <v>50000</v>
      </c>
      <c r="F45" s="33">
        <v>8000</v>
      </c>
      <c r="G45" s="57">
        <f t="shared" si="2"/>
        <v>42000</v>
      </c>
    </row>
    <row r="46" spans="1:7" s="72" customFormat="1" ht="12.75">
      <c r="A46" s="25" t="s">
        <v>53</v>
      </c>
      <c r="B46" s="80" t="s">
        <v>202</v>
      </c>
      <c r="C46" s="126" t="s">
        <v>221</v>
      </c>
      <c r="D46" s="127"/>
      <c r="E46" s="26">
        <v>250000</v>
      </c>
      <c r="F46" s="26">
        <v>131114.5</v>
      </c>
      <c r="G46" s="57">
        <f t="shared" si="2"/>
        <v>118885.5</v>
      </c>
    </row>
    <row r="47" spans="1:7" ht="12.75">
      <c r="A47" s="25" t="s">
        <v>55</v>
      </c>
      <c r="B47" s="81" t="s">
        <v>180</v>
      </c>
      <c r="C47" s="126" t="s">
        <v>308</v>
      </c>
      <c r="D47" s="127"/>
      <c r="E47" s="26">
        <v>128999.51</v>
      </c>
      <c r="F47" s="26">
        <v>89491</v>
      </c>
      <c r="G47" s="42">
        <f aca="true" t="shared" si="3" ref="G47:G53">E47-F47</f>
        <v>39508.509999999995</v>
      </c>
    </row>
    <row r="48" spans="1:7" s="86" customFormat="1" ht="33.75">
      <c r="A48" s="31" t="s">
        <v>104</v>
      </c>
      <c r="B48" s="81" t="s">
        <v>286</v>
      </c>
      <c r="C48" s="128" t="s">
        <v>222</v>
      </c>
      <c r="D48" s="129"/>
      <c r="E48" s="33">
        <v>5471000.49</v>
      </c>
      <c r="F48" s="33">
        <v>3147500.49</v>
      </c>
      <c r="G48" s="57">
        <f t="shared" si="3"/>
        <v>2323500</v>
      </c>
    </row>
    <row r="49" spans="1:7" s="86" customFormat="1" ht="33.75">
      <c r="A49" s="31" t="s">
        <v>104</v>
      </c>
      <c r="B49" s="81" t="s">
        <v>287</v>
      </c>
      <c r="C49" s="128" t="s">
        <v>364</v>
      </c>
      <c r="D49" s="129"/>
      <c r="E49" s="33">
        <v>4373135</v>
      </c>
      <c r="F49" s="33">
        <v>1000000</v>
      </c>
      <c r="G49" s="57">
        <f t="shared" si="3"/>
        <v>3373135</v>
      </c>
    </row>
    <row r="50" spans="1:7" s="86" customFormat="1" ht="12.75">
      <c r="A50" s="31" t="s">
        <v>53</v>
      </c>
      <c r="B50" s="81" t="s">
        <v>288</v>
      </c>
      <c r="C50" s="128" t="s">
        <v>365</v>
      </c>
      <c r="D50" s="129"/>
      <c r="E50" s="33">
        <v>164184.8</v>
      </c>
      <c r="F50" s="33">
        <v>164184.8</v>
      </c>
      <c r="G50" s="57">
        <f t="shared" si="3"/>
        <v>0</v>
      </c>
    </row>
    <row r="51" spans="1:7" s="86" customFormat="1" ht="12.75">
      <c r="A51" s="25" t="s">
        <v>51</v>
      </c>
      <c r="B51" s="80" t="s">
        <v>289</v>
      </c>
      <c r="C51" s="126" t="s">
        <v>379</v>
      </c>
      <c r="D51" s="127"/>
      <c r="E51" s="62">
        <v>283086</v>
      </c>
      <c r="F51" s="62"/>
      <c r="G51" s="85">
        <f t="shared" si="3"/>
        <v>283086</v>
      </c>
    </row>
    <row r="52" spans="1:7" s="86" customFormat="1" ht="12.75">
      <c r="A52" s="25" t="s">
        <v>54</v>
      </c>
      <c r="B52" s="80" t="s">
        <v>181</v>
      </c>
      <c r="C52" s="126" t="s">
        <v>380</v>
      </c>
      <c r="D52" s="127"/>
      <c r="E52" s="62">
        <v>235100</v>
      </c>
      <c r="F52" s="62"/>
      <c r="G52" s="85">
        <f t="shared" si="3"/>
        <v>235100</v>
      </c>
    </row>
    <row r="53" spans="1:7" ht="22.5">
      <c r="A53" s="23" t="s">
        <v>91</v>
      </c>
      <c r="B53" s="81" t="s">
        <v>290</v>
      </c>
      <c r="C53" s="130" t="s">
        <v>254</v>
      </c>
      <c r="D53" s="131"/>
      <c r="E53" s="24">
        <f>SUM(E54:E57)</f>
        <v>411334.00000000006</v>
      </c>
      <c r="F53" s="24">
        <f>SUM(F54:F57)</f>
        <v>158603.37</v>
      </c>
      <c r="G53" s="41">
        <f t="shared" si="3"/>
        <v>252730.63000000006</v>
      </c>
    </row>
    <row r="54" spans="1:7" ht="12.75">
      <c r="A54" s="25" t="s">
        <v>46</v>
      </c>
      <c r="B54" s="79" t="s">
        <v>291</v>
      </c>
      <c r="C54" s="126" t="s">
        <v>223</v>
      </c>
      <c r="D54" s="127"/>
      <c r="E54" s="26">
        <v>287764.46</v>
      </c>
      <c r="F54" s="26">
        <v>121116.48</v>
      </c>
      <c r="G54" s="57">
        <f aca="true" t="shared" si="4" ref="G54:G59">E54-F54</f>
        <v>166647.98000000004</v>
      </c>
    </row>
    <row r="55" spans="1:7" ht="12.75">
      <c r="A55" s="25" t="s">
        <v>47</v>
      </c>
      <c r="B55" s="79" t="s">
        <v>182</v>
      </c>
      <c r="C55" s="126" t="s">
        <v>224</v>
      </c>
      <c r="D55" s="127"/>
      <c r="E55" s="26">
        <v>86894.6</v>
      </c>
      <c r="F55" s="26">
        <v>33466.89</v>
      </c>
      <c r="G55" s="42">
        <f t="shared" si="4"/>
        <v>53427.71000000001</v>
      </c>
    </row>
    <row r="56" spans="1:7" ht="12.75">
      <c r="A56" s="25" t="s">
        <v>52</v>
      </c>
      <c r="B56" s="79" t="s">
        <v>183</v>
      </c>
      <c r="C56" s="126" t="s">
        <v>246</v>
      </c>
      <c r="D56" s="127"/>
      <c r="E56" s="26">
        <v>7200</v>
      </c>
      <c r="F56" s="26">
        <v>4020</v>
      </c>
      <c r="G56" s="42">
        <f>E56-F56</f>
        <v>3180</v>
      </c>
    </row>
    <row r="57" spans="1:7" ht="12.75">
      <c r="A57" s="25" t="s">
        <v>55</v>
      </c>
      <c r="B57" s="79" t="s">
        <v>184</v>
      </c>
      <c r="C57" s="126" t="s">
        <v>225</v>
      </c>
      <c r="D57" s="127"/>
      <c r="E57" s="26">
        <v>29474.94</v>
      </c>
      <c r="F57" s="26"/>
      <c r="G57" s="42">
        <f t="shared" si="4"/>
        <v>29474.94</v>
      </c>
    </row>
    <row r="58" spans="1:7" ht="45">
      <c r="A58" s="23" t="s">
        <v>92</v>
      </c>
      <c r="B58" s="81" t="s">
        <v>185</v>
      </c>
      <c r="C58" s="130" t="s">
        <v>276</v>
      </c>
      <c r="D58" s="131"/>
      <c r="E58" s="24">
        <f>E59</f>
        <v>3046000</v>
      </c>
      <c r="F58" s="24">
        <f>F59</f>
        <v>1078000</v>
      </c>
      <c r="G58" s="56">
        <f t="shared" si="4"/>
        <v>1968000</v>
      </c>
    </row>
    <row r="59" spans="1:7" s="61" customFormat="1" ht="21">
      <c r="A59" s="58" t="s">
        <v>96</v>
      </c>
      <c r="B59" s="80" t="s">
        <v>200</v>
      </c>
      <c r="C59" s="134" t="s">
        <v>255</v>
      </c>
      <c r="D59" s="135"/>
      <c r="E59" s="24">
        <f>SUM(E60:E63)</f>
        <v>3046000</v>
      </c>
      <c r="F59" s="24">
        <f>SUM(F60:F63)</f>
        <v>1078000</v>
      </c>
      <c r="G59" s="60">
        <f t="shared" si="4"/>
        <v>1968000</v>
      </c>
    </row>
    <row r="60" spans="1:7" ht="12.75">
      <c r="A60" s="25" t="s">
        <v>51</v>
      </c>
      <c r="B60" s="81" t="s">
        <v>186</v>
      </c>
      <c r="C60" s="126" t="s">
        <v>226</v>
      </c>
      <c r="D60" s="127"/>
      <c r="E60" s="26">
        <v>1400000</v>
      </c>
      <c r="F60" s="26"/>
      <c r="G60" s="42">
        <f>E60-F60</f>
        <v>1400000</v>
      </c>
    </row>
    <row r="61" spans="1:7" ht="12.75">
      <c r="A61" s="25" t="s">
        <v>52</v>
      </c>
      <c r="B61" s="81" t="s">
        <v>187</v>
      </c>
      <c r="C61" s="126" t="s">
        <v>366</v>
      </c>
      <c r="D61" s="127"/>
      <c r="E61" s="26">
        <v>579000</v>
      </c>
      <c r="F61" s="26">
        <v>579000</v>
      </c>
      <c r="G61" s="42">
        <f>E61-F61</f>
        <v>0</v>
      </c>
    </row>
    <row r="62" spans="1:7" ht="12.75">
      <c r="A62" s="25" t="s">
        <v>54</v>
      </c>
      <c r="B62" s="81" t="s">
        <v>298</v>
      </c>
      <c r="C62" s="126" t="s">
        <v>227</v>
      </c>
      <c r="D62" s="127"/>
      <c r="E62" s="26">
        <v>499000</v>
      </c>
      <c r="F62" s="26">
        <v>499000</v>
      </c>
      <c r="G62" s="42">
        <f>E62-F62</f>
        <v>0</v>
      </c>
    </row>
    <row r="63" spans="1:7" ht="12.75">
      <c r="A63" s="25" t="s">
        <v>55</v>
      </c>
      <c r="B63" s="81" t="s">
        <v>299</v>
      </c>
      <c r="C63" s="126" t="s">
        <v>367</v>
      </c>
      <c r="D63" s="127"/>
      <c r="E63" s="26">
        <v>568000</v>
      </c>
      <c r="F63" s="26"/>
      <c r="G63" s="42">
        <f>E63-F63</f>
        <v>568000</v>
      </c>
    </row>
    <row r="64" spans="1:7" ht="12.75">
      <c r="A64" s="23" t="s">
        <v>97</v>
      </c>
      <c r="B64" s="81" t="s">
        <v>300</v>
      </c>
      <c r="C64" s="130" t="s">
        <v>258</v>
      </c>
      <c r="D64" s="131"/>
      <c r="E64" s="24">
        <f>E69+E65</f>
        <v>13752185.879999999</v>
      </c>
      <c r="F64" s="24">
        <f>F69+F65</f>
        <v>1656327.91</v>
      </c>
      <c r="G64" s="56">
        <f aca="true" t="shared" si="5" ref="G64:G73">E64-F64</f>
        <v>12095857.969999999</v>
      </c>
    </row>
    <row r="65" spans="1:7" ht="12.75">
      <c r="A65" s="58" t="s">
        <v>148</v>
      </c>
      <c r="B65" s="80" t="s">
        <v>313</v>
      </c>
      <c r="C65" s="134" t="s">
        <v>257</v>
      </c>
      <c r="D65" s="135"/>
      <c r="E65" s="24">
        <f>SUM(E66:E68)</f>
        <v>4752185.88</v>
      </c>
      <c r="F65" s="24">
        <f>SUM(F66:F68)</f>
        <v>78175</v>
      </c>
      <c r="G65" s="56">
        <f t="shared" si="5"/>
        <v>4674010.88</v>
      </c>
    </row>
    <row r="66" spans="1:7" ht="12.75">
      <c r="A66" s="93" t="s">
        <v>51</v>
      </c>
      <c r="B66" s="80" t="s">
        <v>314</v>
      </c>
      <c r="C66" s="124" t="s">
        <v>386</v>
      </c>
      <c r="D66" s="125"/>
      <c r="E66" s="62">
        <v>2014023.88</v>
      </c>
      <c r="F66" s="33"/>
      <c r="G66" s="42">
        <f>E66-F66</f>
        <v>2014023.88</v>
      </c>
    </row>
    <row r="67" spans="1:7" ht="12.75">
      <c r="A67" s="25" t="s">
        <v>52</v>
      </c>
      <c r="B67" s="81" t="s">
        <v>315</v>
      </c>
      <c r="C67" s="124" t="s">
        <v>387</v>
      </c>
      <c r="D67" s="125"/>
      <c r="E67" s="33">
        <v>78175</v>
      </c>
      <c r="F67" s="33">
        <v>78175</v>
      </c>
      <c r="G67" s="42">
        <f t="shared" si="5"/>
        <v>0</v>
      </c>
    </row>
    <row r="68" spans="1:7" ht="12.75">
      <c r="A68" s="93" t="s">
        <v>51</v>
      </c>
      <c r="B68" s="80"/>
      <c r="C68" s="124" t="s">
        <v>385</v>
      </c>
      <c r="D68" s="125"/>
      <c r="E68" s="62">
        <v>2659987</v>
      </c>
      <c r="F68" s="24"/>
      <c r="G68" s="42">
        <f>E68-F68</f>
        <v>2659987</v>
      </c>
    </row>
    <row r="69" spans="1:7" ht="26.25" customHeight="1">
      <c r="A69" s="58" t="s">
        <v>99</v>
      </c>
      <c r="B69" s="80" t="s">
        <v>316</v>
      </c>
      <c r="C69" s="134" t="s">
        <v>256</v>
      </c>
      <c r="D69" s="135"/>
      <c r="E69" s="59">
        <f>E70+E71</f>
        <v>9000000</v>
      </c>
      <c r="F69" s="59">
        <f>F70+F71</f>
        <v>1578152.91</v>
      </c>
      <c r="G69" s="60">
        <f t="shared" si="5"/>
        <v>7421847.09</v>
      </c>
    </row>
    <row r="70" spans="1:7" ht="12.75">
      <c r="A70" s="25" t="s">
        <v>52</v>
      </c>
      <c r="B70" s="81" t="s">
        <v>317</v>
      </c>
      <c r="C70" s="126" t="s">
        <v>228</v>
      </c>
      <c r="D70" s="127"/>
      <c r="E70" s="26">
        <v>8160000</v>
      </c>
      <c r="F70" s="26">
        <v>1230829.91</v>
      </c>
      <c r="G70" s="42">
        <f t="shared" si="5"/>
        <v>6929170.09</v>
      </c>
    </row>
    <row r="71" spans="1:7" s="61" customFormat="1" ht="21">
      <c r="A71" s="58" t="s">
        <v>100</v>
      </c>
      <c r="B71" s="80" t="s">
        <v>318</v>
      </c>
      <c r="C71" s="134" t="s">
        <v>259</v>
      </c>
      <c r="D71" s="135"/>
      <c r="E71" s="59">
        <f>E72</f>
        <v>840000</v>
      </c>
      <c r="F71" s="59">
        <f>F72</f>
        <v>347323</v>
      </c>
      <c r="G71" s="60">
        <f t="shared" si="5"/>
        <v>492677</v>
      </c>
    </row>
    <row r="72" spans="1:7" ht="12.75">
      <c r="A72" s="25" t="s">
        <v>52</v>
      </c>
      <c r="B72" s="81" t="s">
        <v>319</v>
      </c>
      <c r="C72" s="126" t="s">
        <v>229</v>
      </c>
      <c r="D72" s="127"/>
      <c r="E72" s="26">
        <v>840000</v>
      </c>
      <c r="F72" s="26">
        <v>347323</v>
      </c>
      <c r="G72" s="42">
        <f t="shared" si="5"/>
        <v>492677</v>
      </c>
    </row>
    <row r="73" spans="1:7" ht="12.75">
      <c r="A73" s="23" t="s">
        <v>59</v>
      </c>
      <c r="B73" s="81" t="s">
        <v>320</v>
      </c>
      <c r="C73" s="130" t="s">
        <v>275</v>
      </c>
      <c r="D73" s="131"/>
      <c r="E73" s="24">
        <f>E77+E85+E93+E74</f>
        <v>57315494.32</v>
      </c>
      <c r="F73" s="24">
        <f>F77+F85+F93+F74</f>
        <v>21455059.69</v>
      </c>
      <c r="G73" s="56">
        <f t="shared" si="5"/>
        <v>35860434.629999995</v>
      </c>
    </row>
    <row r="74" spans="1:7" ht="12.75">
      <c r="A74" s="23" t="s">
        <v>309</v>
      </c>
      <c r="B74" s="81" t="s">
        <v>321</v>
      </c>
      <c r="C74" s="130" t="s">
        <v>311</v>
      </c>
      <c r="D74" s="131"/>
      <c r="E74" s="24">
        <f>E75+E76</f>
        <v>2500000</v>
      </c>
      <c r="F74" s="24">
        <f>F75+F76</f>
        <v>99000</v>
      </c>
      <c r="G74" s="56">
        <f aca="true" t="shared" si="6" ref="G74:G84">E74-F74</f>
        <v>2401000</v>
      </c>
    </row>
    <row r="75" spans="1:7" ht="12.75">
      <c r="A75" s="25" t="s">
        <v>51</v>
      </c>
      <c r="B75" s="81" t="s">
        <v>322</v>
      </c>
      <c r="C75" s="128" t="s">
        <v>312</v>
      </c>
      <c r="D75" s="129"/>
      <c r="E75" s="33">
        <v>2401000</v>
      </c>
      <c r="F75" s="33"/>
      <c r="G75" s="57">
        <f t="shared" si="6"/>
        <v>2401000</v>
      </c>
    </row>
    <row r="76" spans="1:7" ht="12.75">
      <c r="A76" s="25" t="s">
        <v>52</v>
      </c>
      <c r="B76" s="81" t="s">
        <v>322</v>
      </c>
      <c r="C76" s="128" t="s">
        <v>388</v>
      </c>
      <c r="D76" s="129"/>
      <c r="E76" s="33">
        <v>99000</v>
      </c>
      <c r="F76" s="33">
        <v>99000</v>
      </c>
      <c r="G76" s="57">
        <f>E76-F76</f>
        <v>0</v>
      </c>
    </row>
    <row r="77" spans="1:7" ht="12.75">
      <c r="A77" s="23" t="s">
        <v>60</v>
      </c>
      <c r="B77" s="79" t="s">
        <v>323</v>
      </c>
      <c r="C77" s="130" t="s">
        <v>261</v>
      </c>
      <c r="D77" s="131"/>
      <c r="E77" s="24">
        <f>SUM(E78:E84)</f>
        <v>25651000</v>
      </c>
      <c r="F77" s="24">
        <f>SUM(F78:F84)</f>
        <v>11172146.46</v>
      </c>
      <c r="G77" s="56">
        <f t="shared" si="6"/>
        <v>14478853.54</v>
      </c>
    </row>
    <row r="78" spans="1:7" ht="12.75">
      <c r="A78" s="25" t="s">
        <v>52</v>
      </c>
      <c r="B78" s="81" t="s">
        <v>324</v>
      </c>
      <c r="C78" s="126" t="s">
        <v>343</v>
      </c>
      <c r="D78" s="127"/>
      <c r="E78" s="26">
        <v>2978100</v>
      </c>
      <c r="F78" s="26">
        <v>614733.54</v>
      </c>
      <c r="G78" s="42">
        <f>E78-F78</f>
        <v>2363366.46</v>
      </c>
    </row>
    <row r="79" spans="1:7" ht="12.75">
      <c r="A79" s="25" t="s">
        <v>54</v>
      </c>
      <c r="B79" s="81" t="s">
        <v>325</v>
      </c>
      <c r="C79" s="128" t="s">
        <v>230</v>
      </c>
      <c r="D79" s="129"/>
      <c r="E79" s="33">
        <v>1000000</v>
      </c>
      <c r="F79" s="33"/>
      <c r="G79" s="42">
        <f>E79-F79</f>
        <v>1000000</v>
      </c>
    </row>
    <row r="80" spans="1:7" ht="12.75">
      <c r="A80" s="25" t="s">
        <v>107</v>
      </c>
      <c r="B80" s="79" t="s">
        <v>326</v>
      </c>
      <c r="C80" s="126" t="s">
        <v>310</v>
      </c>
      <c r="D80" s="127"/>
      <c r="E80" s="33">
        <v>439000</v>
      </c>
      <c r="F80" s="33">
        <v>439000</v>
      </c>
      <c r="G80" s="42">
        <f t="shared" si="6"/>
        <v>0</v>
      </c>
    </row>
    <row r="81" spans="1:7" ht="12.75">
      <c r="A81" s="25" t="s">
        <v>51</v>
      </c>
      <c r="B81" s="79" t="s">
        <v>327</v>
      </c>
      <c r="C81" s="126" t="s">
        <v>262</v>
      </c>
      <c r="D81" s="127"/>
      <c r="E81" s="26">
        <v>6670900</v>
      </c>
      <c r="F81" s="26">
        <v>4867638.92</v>
      </c>
      <c r="G81" s="42">
        <f t="shared" si="6"/>
        <v>1803261.08</v>
      </c>
    </row>
    <row r="82" spans="1:7" ht="12.75">
      <c r="A82" s="25" t="s">
        <v>52</v>
      </c>
      <c r="B82" s="79" t="s">
        <v>328</v>
      </c>
      <c r="C82" s="126" t="s">
        <v>368</v>
      </c>
      <c r="D82" s="127"/>
      <c r="E82" s="26">
        <v>2099000</v>
      </c>
      <c r="F82" s="26">
        <v>99000</v>
      </c>
      <c r="G82" s="42">
        <f t="shared" si="6"/>
        <v>2000000</v>
      </c>
    </row>
    <row r="83" spans="1:7" ht="12.75">
      <c r="A83" s="25" t="s">
        <v>54</v>
      </c>
      <c r="B83" s="81" t="s">
        <v>329</v>
      </c>
      <c r="C83" s="126" t="s">
        <v>263</v>
      </c>
      <c r="D83" s="127"/>
      <c r="E83" s="26">
        <v>4000000</v>
      </c>
      <c r="F83" s="26">
        <v>435000</v>
      </c>
      <c r="G83" s="57">
        <f t="shared" si="6"/>
        <v>3565000</v>
      </c>
    </row>
    <row r="84" spans="1:7" ht="12.75">
      <c r="A84" s="25" t="s">
        <v>55</v>
      </c>
      <c r="B84" s="80" t="s">
        <v>330</v>
      </c>
      <c r="C84" s="126" t="s">
        <v>264</v>
      </c>
      <c r="D84" s="127"/>
      <c r="E84" s="26">
        <v>8464000</v>
      </c>
      <c r="F84" s="26">
        <v>4716774</v>
      </c>
      <c r="G84" s="57">
        <f t="shared" si="6"/>
        <v>3747226</v>
      </c>
    </row>
    <row r="85" spans="1:7" ht="12.75">
      <c r="A85" s="23" t="s">
        <v>61</v>
      </c>
      <c r="B85" s="81" t="s">
        <v>331</v>
      </c>
      <c r="C85" s="130" t="s">
        <v>274</v>
      </c>
      <c r="D85" s="131"/>
      <c r="E85" s="24">
        <f>E86+E90</f>
        <v>4300000</v>
      </c>
      <c r="F85" s="24">
        <f>F86+F90</f>
        <v>1833913.23</v>
      </c>
      <c r="G85" s="56">
        <f aca="true" t="shared" si="7" ref="G85:G100">E85-F85</f>
        <v>2466086.77</v>
      </c>
    </row>
    <row r="86" spans="1:7" s="61" customFormat="1" ht="15" customHeight="1">
      <c r="A86" s="58" t="s">
        <v>101</v>
      </c>
      <c r="B86" s="80" t="s">
        <v>332</v>
      </c>
      <c r="C86" s="134" t="s">
        <v>260</v>
      </c>
      <c r="D86" s="135"/>
      <c r="E86" s="59">
        <f>SUM(E87:E89)</f>
        <v>2100000</v>
      </c>
      <c r="F86" s="59">
        <f>SUM(F87:F89)</f>
        <v>920477.83</v>
      </c>
      <c r="G86" s="56">
        <f t="shared" si="7"/>
        <v>1179522.17</v>
      </c>
    </row>
    <row r="87" spans="1:7" s="61" customFormat="1" ht="15" customHeight="1">
      <c r="A87" s="25" t="s">
        <v>50</v>
      </c>
      <c r="B87" s="80" t="s">
        <v>333</v>
      </c>
      <c r="C87" s="126" t="s">
        <v>243</v>
      </c>
      <c r="D87" s="127"/>
      <c r="E87" s="26">
        <v>1000000</v>
      </c>
      <c r="F87" s="26">
        <v>533571.44</v>
      </c>
      <c r="G87" s="42">
        <f t="shared" si="7"/>
        <v>466428.56000000006</v>
      </c>
    </row>
    <row r="88" spans="1:7" s="61" customFormat="1" ht="15" customHeight="1">
      <c r="A88" s="25" t="s">
        <v>51</v>
      </c>
      <c r="B88" s="81" t="s">
        <v>334</v>
      </c>
      <c r="C88" s="126" t="s">
        <v>244</v>
      </c>
      <c r="D88" s="127"/>
      <c r="E88" s="26">
        <v>1080000</v>
      </c>
      <c r="F88" s="26">
        <v>375000</v>
      </c>
      <c r="G88" s="42">
        <f t="shared" si="7"/>
        <v>705000</v>
      </c>
    </row>
    <row r="89" spans="1:7" s="71" customFormat="1" ht="12.75">
      <c r="A89" s="25" t="s">
        <v>55</v>
      </c>
      <c r="B89" s="81" t="s">
        <v>335</v>
      </c>
      <c r="C89" s="126" t="s">
        <v>245</v>
      </c>
      <c r="D89" s="127"/>
      <c r="E89" s="26">
        <v>20000</v>
      </c>
      <c r="F89" s="26">
        <v>11906.39</v>
      </c>
      <c r="G89" s="57">
        <f t="shared" si="7"/>
        <v>8093.610000000001</v>
      </c>
    </row>
    <row r="90" spans="1:7" s="71" customFormat="1" ht="21">
      <c r="A90" s="58" t="s">
        <v>102</v>
      </c>
      <c r="B90" s="81" t="s">
        <v>336</v>
      </c>
      <c r="C90" s="134" t="s">
        <v>265</v>
      </c>
      <c r="D90" s="135"/>
      <c r="E90" s="59">
        <f>SUM(E91:E92)</f>
        <v>2200000</v>
      </c>
      <c r="F90" s="59">
        <f>SUM(F91:F92)</f>
        <v>913435.3999999999</v>
      </c>
      <c r="G90" s="56">
        <f t="shared" si="7"/>
        <v>1286564.6</v>
      </c>
    </row>
    <row r="91" spans="1:7" ht="12.75">
      <c r="A91" s="25" t="s">
        <v>107</v>
      </c>
      <c r="B91" s="81" t="s">
        <v>337</v>
      </c>
      <c r="C91" s="126" t="s">
        <v>242</v>
      </c>
      <c r="D91" s="127"/>
      <c r="E91" s="33">
        <v>719391.24</v>
      </c>
      <c r="F91" s="33">
        <v>337740.8</v>
      </c>
      <c r="G91" s="57">
        <f t="shared" si="7"/>
        <v>381650.44</v>
      </c>
    </row>
    <row r="92" spans="1:7" ht="12.75">
      <c r="A92" s="25" t="s">
        <v>54</v>
      </c>
      <c r="B92" s="81" t="s">
        <v>338</v>
      </c>
      <c r="C92" s="126" t="s">
        <v>241</v>
      </c>
      <c r="D92" s="127"/>
      <c r="E92" s="33">
        <v>1480608.76</v>
      </c>
      <c r="F92" s="33">
        <v>575694.6</v>
      </c>
      <c r="G92" s="42">
        <f t="shared" si="7"/>
        <v>904914.16</v>
      </c>
    </row>
    <row r="93" spans="1:7" ht="22.5">
      <c r="A93" s="23" t="s">
        <v>149</v>
      </c>
      <c r="B93" s="81" t="s">
        <v>339</v>
      </c>
      <c r="C93" s="132" t="s">
        <v>273</v>
      </c>
      <c r="D93" s="133"/>
      <c r="E93" s="59">
        <f>E94</f>
        <v>24864494.32</v>
      </c>
      <c r="F93" s="59">
        <f>F94</f>
        <v>8350000</v>
      </c>
      <c r="G93" s="56">
        <f>E93-F93</f>
        <v>16514494.32</v>
      </c>
    </row>
    <row r="94" spans="1:7" ht="22.5">
      <c r="A94" s="25" t="s">
        <v>98</v>
      </c>
      <c r="B94" s="81" t="s">
        <v>340</v>
      </c>
      <c r="C94" s="128" t="s">
        <v>240</v>
      </c>
      <c r="D94" s="129"/>
      <c r="E94" s="26">
        <v>24864494.32</v>
      </c>
      <c r="F94" s="26">
        <v>8350000</v>
      </c>
      <c r="G94" s="57">
        <f t="shared" si="7"/>
        <v>16514494.32</v>
      </c>
    </row>
    <row r="95" spans="1:7" ht="22.5">
      <c r="A95" s="23" t="s">
        <v>93</v>
      </c>
      <c r="B95" s="81" t="s">
        <v>353</v>
      </c>
      <c r="C95" s="130" t="s">
        <v>272</v>
      </c>
      <c r="D95" s="131"/>
      <c r="E95" s="24">
        <f>E96+E97</f>
        <v>180000</v>
      </c>
      <c r="F95" s="24">
        <f>F96+F97</f>
        <v>0</v>
      </c>
      <c r="G95" s="42">
        <f>E95-F95</f>
        <v>180000</v>
      </c>
    </row>
    <row r="96" spans="1:7" ht="12.75">
      <c r="A96" s="25" t="s">
        <v>52</v>
      </c>
      <c r="B96" s="81" t="s">
        <v>354</v>
      </c>
      <c r="C96" s="126" t="s">
        <v>239</v>
      </c>
      <c r="D96" s="127"/>
      <c r="E96" s="26">
        <v>80000</v>
      </c>
      <c r="F96" s="26"/>
      <c r="G96" s="42">
        <f t="shared" si="7"/>
        <v>80000</v>
      </c>
    </row>
    <row r="97" spans="1:7" ht="12.75">
      <c r="A97" s="25" t="s">
        <v>53</v>
      </c>
      <c r="B97" s="81" t="s">
        <v>355</v>
      </c>
      <c r="C97" s="126" t="s">
        <v>238</v>
      </c>
      <c r="D97" s="127"/>
      <c r="E97" s="26">
        <v>100000</v>
      </c>
      <c r="F97" s="26"/>
      <c r="G97" s="56">
        <f t="shared" si="7"/>
        <v>100000</v>
      </c>
    </row>
    <row r="98" spans="1:7" ht="12.75">
      <c r="A98" s="23" t="s">
        <v>71</v>
      </c>
      <c r="B98" s="80" t="s">
        <v>356</v>
      </c>
      <c r="C98" s="130" t="s">
        <v>271</v>
      </c>
      <c r="D98" s="131"/>
      <c r="E98" s="24">
        <f>E100+E101+E99</f>
        <v>9505000</v>
      </c>
      <c r="F98" s="24">
        <f>F100+F101+F99</f>
        <v>3552500</v>
      </c>
      <c r="G98" s="56">
        <f t="shared" si="7"/>
        <v>5952500</v>
      </c>
    </row>
    <row r="99" spans="1:7" ht="22.5">
      <c r="A99" s="25" t="s">
        <v>62</v>
      </c>
      <c r="B99" s="80" t="s">
        <v>369</v>
      </c>
      <c r="C99" s="126" t="s">
        <v>237</v>
      </c>
      <c r="D99" s="127"/>
      <c r="E99" s="26">
        <v>405000</v>
      </c>
      <c r="F99" s="26">
        <v>202500</v>
      </c>
      <c r="G99" s="85">
        <f t="shared" si="7"/>
        <v>202500</v>
      </c>
    </row>
    <row r="100" spans="1:7" ht="24" customHeight="1">
      <c r="A100" s="25" t="s">
        <v>98</v>
      </c>
      <c r="B100" s="81" t="s">
        <v>357</v>
      </c>
      <c r="C100" s="126" t="s">
        <v>236</v>
      </c>
      <c r="D100" s="127"/>
      <c r="E100" s="33">
        <v>7534000</v>
      </c>
      <c r="F100" s="33">
        <v>3350000</v>
      </c>
      <c r="G100" s="57">
        <f t="shared" si="7"/>
        <v>4184000</v>
      </c>
    </row>
    <row r="101" spans="1:7" ht="22.5">
      <c r="A101" s="25" t="s">
        <v>384</v>
      </c>
      <c r="B101" s="80" t="s">
        <v>369</v>
      </c>
      <c r="C101" s="126" t="s">
        <v>383</v>
      </c>
      <c r="D101" s="127"/>
      <c r="E101" s="26">
        <v>1566000</v>
      </c>
      <c r="F101" s="26"/>
      <c r="G101" s="85">
        <f aca="true" t="shared" si="8" ref="G101:G106">E101-F101</f>
        <v>1566000</v>
      </c>
    </row>
    <row r="102" spans="1:7" ht="12.75">
      <c r="A102" s="23" t="s">
        <v>111</v>
      </c>
      <c r="B102" s="81" t="s">
        <v>370</v>
      </c>
      <c r="C102" s="130" t="s">
        <v>270</v>
      </c>
      <c r="D102" s="131"/>
      <c r="E102" s="30">
        <f>E103+E105</f>
        <v>550000</v>
      </c>
      <c r="F102" s="30">
        <f>F103+F105</f>
        <v>189655</v>
      </c>
      <c r="G102" s="56">
        <f t="shared" si="8"/>
        <v>360345</v>
      </c>
    </row>
    <row r="103" spans="1:7" ht="12.75">
      <c r="A103" s="58" t="s">
        <v>112</v>
      </c>
      <c r="B103" s="81" t="s">
        <v>371</v>
      </c>
      <c r="C103" s="134" t="s">
        <v>266</v>
      </c>
      <c r="D103" s="135"/>
      <c r="E103" s="59">
        <f>E104</f>
        <v>210372</v>
      </c>
      <c r="F103" s="59">
        <f>F104</f>
        <v>87655</v>
      </c>
      <c r="G103" s="56">
        <f t="shared" si="8"/>
        <v>122717</v>
      </c>
    </row>
    <row r="104" spans="1:7" ht="22.5">
      <c r="A104" s="25" t="s">
        <v>114</v>
      </c>
      <c r="B104" s="81" t="s">
        <v>372</v>
      </c>
      <c r="C104" s="126" t="s">
        <v>235</v>
      </c>
      <c r="D104" s="127"/>
      <c r="E104" s="26">
        <v>210372</v>
      </c>
      <c r="F104" s="26">
        <v>87655</v>
      </c>
      <c r="G104" s="57">
        <f t="shared" si="8"/>
        <v>122717</v>
      </c>
    </row>
    <row r="105" spans="1:7" ht="12.75">
      <c r="A105" s="58" t="s">
        <v>113</v>
      </c>
      <c r="B105" s="81" t="s">
        <v>373</v>
      </c>
      <c r="C105" s="134" t="s">
        <v>269</v>
      </c>
      <c r="D105" s="135"/>
      <c r="E105" s="59">
        <f>E106</f>
        <v>339628</v>
      </c>
      <c r="F105" s="59">
        <f>F106</f>
        <v>102000</v>
      </c>
      <c r="G105" s="56">
        <f t="shared" si="8"/>
        <v>237628</v>
      </c>
    </row>
    <row r="106" spans="1:7" ht="12.75">
      <c r="A106" s="25" t="s">
        <v>108</v>
      </c>
      <c r="B106" s="81" t="s">
        <v>374</v>
      </c>
      <c r="C106" s="126" t="s">
        <v>234</v>
      </c>
      <c r="D106" s="127"/>
      <c r="E106" s="26">
        <v>339628</v>
      </c>
      <c r="F106" s="26">
        <v>102000</v>
      </c>
      <c r="G106" s="57">
        <f t="shared" si="8"/>
        <v>237628</v>
      </c>
    </row>
    <row r="107" spans="1:7" ht="22.5">
      <c r="A107" s="23" t="s">
        <v>94</v>
      </c>
      <c r="B107" s="81" t="s">
        <v>381</v>
      </c>
      <c r="C107" s="130" t="s">
        <v>268</v>
      </c>
      <c r="D107" s="131"/>
      <c r="E107" s="24">
        <f>E108+E109</f>
        <v>180000</v>
      </c>
      <c r="F107" s="24">
        <f>F108+F109</f>
        <v>11000</v>
      </c>
      <c r="G107" s="56">
        <f>E107-F107</f>
        <v>169000</v>
      </c>
    </row>
    <row r="108" spans="1:7" ht="12.75">
      <c r="A108" s="25" t="s">
        <v>53</v>
      </c>
      <c r="B108" s="81" t="s">
        <v>382</v>
      </c>
      <c r="C108" s="126" t="s">
        <v>233</v>
      </c>
      <c r="D108" s="127"/>
      <c r="E108" s="26">
        <v>100000</v>
      </c>
      <c r="F108" s="26">
        <v>11000</v>
      </c>
      <c r="G108" s="57">
        <f>E108-F108</f>
        <v>89000</v>
      </c>
    </row>
    <row r="109" spans="1:7" ht="12.75">
      <c r="A109" s="70" t="s">
        <v>55</v>
      </c>
      <c r="B109" s="89">
        <v>298</v>
      </c>
      <c r="C109" s="126" t="s">
        <v>232</v>
      </c>
      <c r="D109" s="127"/>
      <c r="E109" s="44">
        <v>80000</v>
      </c>
      <c r="F109" s="44"/>
      <c r="G109" s="57">
        <f>E109-F109</f>
        <v>80000</v>
      </c>
    </row>
    <row r="110" spans="1:7" ht="22.5">
      <c r="A110" s="23" t="s">
        <v>110</v>
      </c>
      <c r="B110" s="89">
        <v>299</v>
      </c>
      <c r="C110" s="130" t="s">
        <v>267</v>
      </c>
      <c r="D110" s="131"/>
      <c r="E110" s="87">
        <f>E111</f>
        <v>2639000</v>
      </c>
      <c r="F110" s="87">
        <f>F111</f>
        <v>920000</v>
      </c>
      <c r="G110" s="56">
        <f>E110-F110</f>
        <v>1719000</v>
      </c>
    </row>
    <row r="111" spans="1:7" ht="22.5">
      <c r="A111" s="25" t="s">
        <v>98</v>
      </c>
      <c r="B111" s="89">
        <v>300</v>
      </c>
      <c r="C111" s="128" t="s">
        <v>231</v>
      </c>
      <c r="D111" s="129"/>
      <c r="E111" s="44">
        <v>2639000</v>
      </c>
      <c r="F111" s="44">
        <v>920000</v>
      </c>
      <c r="G111" s="57">
        <f>E111-F111</f>
        <v>1719000</v>
      </c>
    </row>
    <row r="112" spans="1:7" ht="12.75">
      <c r="A112" s="23" t="s">
        <v>63</v>
      </c>
      <c r="B112" s="23"/>
      <c r="C112" s="130" t="s">
        <v>32</v>
      </c>
      <c r="D112" s="131"/>
      <c r="E112" s="91">
        <f>'Доходы 1'!D19-Расходы1!E13</f>
        <v>-3930400</v>
      </c>
      <c r="F112" s="91">
        <f>'Доходы 1'!F19-Расходы1!F13</f>
        <v>-10609264.319999997</v>
      </c>
      <c r="G112" s="88"/>
    </row>
    <row r="113" ht="12.75">
      <c r="B113" s="92"/>
    </row>
    <row r="114" ht="12.75">
      <c r="B114" s="92"/>
    </row>
    <row r="115" ht="12.75">
      <c r="B115" s="92"/>
    </row>
  </sheetData>
  <sheetProtection/>
  <mergeCells count="107">
    <mergeCell ref="C101:D101"/>
    <mergeCell ref="C100:D100"/>
    <mergeCell ref="C97:D97"/>
    <mergeCell ref="C70:D70"/>
    <mergeCell ref="C87:D87"/>
    <mergeCell ref="C75:D75"/>
    <mergeCell ref="C80:D80"/>
    <mergeCell ref="C76:D76"/>
    <mergeCell ref="C105:D105"/>
    <mergeCell ref="C84:D84"/>
    <mergeCell ref="C104:D104"/>
    <mergeCell ref="C85:D85"/>
    <mergeCell ref="C103:D103"/>
    <mergeCell ref="C59:D59"/>
    <mergeCell ref="C60:D60"/>
    <mergeCell ref="C55:D55"/>
    <mergeCell ref="C66:D66"/>
    <mergeCell ref="C89:D89"/>
    <mergeCell ref="C99:D99"/>
    <mergeCell ref="C78:D78"/>
    <mergeCell ref="C79:D79"/>
    <mergeCell ref="C86:D86"/>
    <mergeCell ref="C90:D90"/>
    <mergeCell ref="G4:G9"/>
    <mergeCell ref="C12:D12"/>
    <mergeCell ref="C14:D14"/>
    <mergeCell ref="C13:D13"/>
    <mergeCell ref="F4:F9"/>
    <mergeCell ref="C58:D58"/>
    <mergeCell ref="C47:D47"/>
    <mergeCell ref="C95:D95"/>
    <mergeCell ref="C74:D74"/>
    <mergeCell ref="C23:D23"/>
    <mergeCell ref="C45:D45"/>
    <mergeCell ref="C39:D39"/>
    <mergeCell ref="C56:D56"/>
    <mergeCell ref="C64:D64"/>
    <mergeCell ref="C62:D62"/>
    <mergeCell ref="C73:D73"/>
    <mergeCell ref="C26:D26"/>
    <mergeCell ref="C40:D40"/>
    <mergeCell ref="C36:D36"/>
    <mergeCell ref="C34:D34"/>
    <mergeCell ref="C28:D28"/>
    <mergeCell ref="C29:D29"/>
    <mergeCell ref="C38:D38"/>
    <mergeCell ref="C35:D35"/>
    <mergeCell ref="C37:D37"/>
    <mergeCell ref="C32:D32"/>
    <mergeCell ref="C24:D24"/>
    <mergeCell ref="A2:E2"/>
    <mergeCell ref="A4:A11"/>
    <mergeCell ref="C4:D11"/>
    <mergeCell ref="E4:E11"/>
    <mergeCell ref="C19:D19"/>
    <mergeCell ref="C18:D18"/>
    <mergeCell ref="C16:D16"/>
    <mergeCell ref="C83:D83"/>
    <mergeCell ref="C21:D21"/>
    <mergeCell ref="C25:D25"/>
    <mergeCell ref="C15:D15"/>
    <mergeCell ref="C31:D31"/>
    <mergeCell ref="C17:D17"/>
    <mergeCell ref="C27:D27"/>
    <mergeCell ref="C20:D20"/>
    <mergeCell ref="C30:D30"/>
    <mergeCell ref="C22:D22"/>
    <mergeCell ref="C53:D53"/>
    <mergeCell ref="C109:D109"/>
    <mergeCell ref="C110:D110"/>
    <mergeCell ref="C67:D67"/>
    <mergeCell ref="C65:D65"/>
    <mergeCell ref="C71:D71"/>
    <mergeCell ref="C69:D69"/>
    <mergeCell ref="C81:D81"/>
    <mergeCell ref="C93:D93"/>
    <mergeCell ref="C98:D98"/>
    <mergeCell ref="C46:D46"/>
    <mergeCell ref="C44:D44"/>
    <mergeCell ref="C43:D43"/>
    <mergeCell ref="C91:D91"/>
    <mergeCell ref="C88:D88"/>
    <mergeCell ref="C92:D92"/>
    <mergeCell ref="C77:D77"/>
    <mergeCell ref="C82:D82"/>
    <mergeCell ref="C48:D48"/>
    <mergeCell ref="C57:D57"/>
    <mergeCell ref="C108:D108"/>
    <mergeCell ref="C33:D33"/>
    <mergeCell ref="C42:D42"/>
    <mergeCell ref="C54:D54"/>
    <mergeCell ref="C72:D72"/>
    <mergeCell ref="C49:D49"/>
    <mergeCell ref="C50:D50"/>
    <mergeCell ref="C63:D63"/>
    <mergeCell ref="C61:D61"/>
    <mergeCell ref="C41:D41"/>
    <mergeCell ref="C68:D68"/>
    <mergeCell ref="C51:D51"/>
    <mergeCell ref="C52:D52"/>
    <mergeCell ref="C111:D111"/>
    <mergeCell ref="C112:D112"/>
    <mergeCell ref="C106:D106"/>
    <mergeCell ref="C107:D107"/>
    <mergeCell ref="C94:D94"/>
    <mergeCell ref="C96:D96"/>
    <mergeCell ref="C102:D102"/>
  </mergeCells>
  <conditionalFormatting sqref="F14 E112:F112 G13:G21 G67 G80:G98 G53:G65 G45:G47 G25:G43 G100:G111 G77 G69:G75">
    <cfRule type="cellIs" priority="72" dxfId="18" operator="equal" stopIfTrue="1">
      <formula>0</formula>
    </cfRule>
  </conditionalFormatting>
  <conditionalFormatting sqref="G78:G79">
    <cfRule type="cellIs" priority="13" dxfId="18" operator="equal" stopIfTrue="1">
      <formula>0</formula>
    </cfRule>
  </conditionalFormatting>
  <conditionalFormatting sqref="G22:G23">
    <cfRule type="cellIs" priority="12" dxfId="18" operator="equal" stopIfTrue="1">
      <formula>0</formula>
    </cfRule>
  </conditionalFormatting>
  <conditionalFormatting sqref="G24">
    <cfRule type="cellIs" priority="11" dxfId="18" operator="equal" stopIfTrue="1">
      <formula>0</formula>
    </cfRule>
  </conditionalFormatting>
  <conditionalFormatting sqref="G66">
    <cfRule type="cellIs" priority="10" dxfId="18" operator="equal" stopIfTrue="1">
      <formula>0</formula>
    </cfRule>
  </conditionalFormatting>
  <conditionalFormatting sqref="G48">
    <cfRule type="cellIs" priority="7" dxfId="18" operator="equal" stopIfTrue="1">
      <formula>0</formula>
    </cfRule>
  </conditionalFormatting>
  <conditionalFormatting sqref="G44">
    <cfRule type="cellIs" priority="6" dxfId="18" operator="equal" stopIfTrue="1">
      <formula>0</formula>
    </cfRule>
  </conditionalFormatting>
  <conditionalFormatting sqref="G49:G52">
    <cfRule type="cellIs" priority="5" dxfId="18" operator="equal" stopIfTrue="1">
      <formula>0</formula>
    </cfRule>
  </conditionalFormatting>
  <conditionalFormatting sqref="G99">
    <cfRule type="cellIs" priority="3" dxfId="18" operator="equal" stopIfTrue="1">
      <formula>0</formula>
    </cfRule>
  </conditionalFormatting>
  <conditionalFormatting sqref="G76">
    <cfRule type="cellIs" priority="2" dxfId="18" operator="equal" stopIfTrue="1">
      <formula>0</formula>
    </cfRule>
  </conditionalFormatting>
  <conditionalFormatting sqref="G68">
    <cfRule type="cellIs" priority="1" dxfId="18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1">
      <selection activeCell="A44" sqref="A4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2" t="s">
        <v>18</v>
      </c>
      <c r="B1" s="162"/>
      <c r="C1" s="162"/>
      <c r="D1" s="162"/>
      <c r="E1" s="162"/>
      <c r="F1" s="162"/>
    </row>
    <row r="2" spans="1:6" ht="12.75" customHeight="1">
      <c r="A2" s="136" t="s">
        <v>192</v>
      </c>
      <c r="B2" s="136"/>
      <c r="C2" s="136"/>
      <c r="D2" s="136"/>
      <c r="E2" s="136"/>
      <c r="F2" s="13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10</v>
      </c>
      <c r="C4" s="120" t="s">
        <v>24</v>
      </c>
      <c r="D4" s="99" t="s">
        <v>16</v>
      </c>
      <c r="E4" s="99" t="s">
        <v>11</v>
      </c>
      <c r="F4" s="96" t="s">
        <v>14</v>
      </c>
    </row>
    <row r="5" spans="1:6" ht="4.5" customHeight="1">
      <c r="A5" s="118"/>
      <c r="B5" s="121"/>
      <c r="C5" s="121"/>
      <c r="D5" s="100"/>
      <c r="E5" s="100"/>
      <c r="F5" s="97"/>
    </row>
    <row r="6" spans="1:6" ht="6" customHeight="1">
      <c r="A6" s="118"/>
      <c r="B6" s="121"/>
      <c r="C6" s="121"/>
      <c r="D6" s="100"/>
      <c r="E6" s="100"/>
      <c r="F6" s="97"/>
    </row>
    <row r="7" spans="1:6" ht="4.5" customHeight="1">
      <c r="A7" s="118"/>
      <c r="B7" s="121"/>
      <c r="C7" s="121"/>
      <c r="D7" s="100"/>
      <c r="E7" s="100"/>
      <c r="F7" s="97"/>
    </row>
    <row r="8" spans="1:6" ht="6" customHeight="1">
      <c r="A8" s="118"/>
      <c r="B8" s="121"/>
      <c r="C8" s="121"/>
      <c r="D8" s="100"/>
      <c r="E8" s="100"/>
      <c r="F8" s="97"/>
    </row>
    <row r="9" spans="1:6" ht="6" customHeight="1">
      <c r="A9" s="118"/>
      <c r="B9" s="121"/>
      <c r="C9" s="121"/>
      <c r="D9" s="100"/>
      <c r="E9" s="100"/>
      <c r="F9" s="97"/>
    </row>
    <row r="10" spans="1:6" ht="18" customHeight="1">
      <c r="A10" s="119"/>
      <c r="B10" s="122"/>
      <c r="C10" s="122"/>
      <c r="D10" s="101"/>
      <c r="E10" s="101"/>
      <c r="F10" s="98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3" t="s">
        <v>190</v>
      </c>
      <c r="B12" s="32" t="s">
        <v>64</v>
      </c>
      <c r="C12" s="32" t="s">
        <v>32</v>
      </c>
      <c r="D12" s="33">
        <f>D19</f>
        <v>3930400</v>
      </c>
      <c r="E12" s="33">
        <f>E19</f>
        <v>4706669.370000001</v>
      </c>
      <c r="F12" s="33">
        <f>D12-E12</f>
        <v>-776269.370000001</v>
      </c>
    </row>
    <row r="13" spans="1:6" ht="35.25" customHeight="1">
      <c r="A13" s="31" t="s">
        <v>197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189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3" t="s">
        <v>191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189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4" t="s">
        <v>67</v>
      </c>
      <c r="B19" s="32" t="s">
        <v>68</v>
      </c>
      <c r="C19" s="29" t="s">
        <v>31</v>
      </c>
      <c r="D19" s="33">
        <f>D20+D22</f>
        <v>3930400</v>
      </c>
      <c r="E19" s="33">
        <f>E20+E22</f>
        <v>4706669.370000001</v>
      </c>
      <c r="F19" s="33">
        <f>D19-E19</f>
        <v>-776269.370000001</v>
      </c>
    </row>
    <row r="20" spans="1:6" ht="12.75">
      <c r="A20" s="152" t="s">
        <v>194</v>
      </c>
      <c r="B20" s="156" t="s">
        <v>69</v>
      </c>
      <c r="C20" s="156" t="s">
        <v>73</v>
      </c>
      <c r="D20" s="154">
        <f>-'Доходы 1'!D19:E19</f>
        <v>-106304120</v>
      </c>
      <c r="E20" s="154">
        <v>-33537282.02</v>
      </c>
      <c r="F20" s="150" t="s">
        <v>32</v>
      </c>
    </row>
    <row r="21" spans="1:6" ht="12.75" customHeight="1">
      <c r="A21" s="153"/>
      <c r="B21" s="157"/>
      <c r="C21" s="157"/>
      <c r="D21" s="155"/>
      <c r="E21" s="155"/>
      <c r="F21" s="151"/>
    </row>
    <row r="22" spans="1:6" ht="12.75" customHeight="1">
      <c r="A22" s="152" t="s">
        <v>193</v>
      </c>
      <c r="B22" s="156" t="s">
        <v>70</v>
      </c>
      <c r="C22" s="156" t="s">
        <v>72</v>
      </c>
      <c r="D22" s="154">
        <f>Расходы1!E13</f>
        <v>110234520</v>
      </c>
      <c r="E22" s="154">
        <v>38243951.39</v>
      </c>
      <c r="F22" s="150" t="s">
        <v>32</v>
      </c>
    </row>
    <row r="23" spans="1:6" ht="12.75" customHeight="1">
      <c r="A23" s="153"/>
      <c r="B23" s="157"/>
      <c r="C23" s="157"/>
      <c r="D23" s="155"/>
      <c r="E23" s="155"/>
      <c r="F23" s="151"/>
    </row>
    <row r="26" ht="12.75">
      <c r="A26" s="64"/>
    </row>
    <row r="27" ht="12.75">
      <c r="A27" s="65"/>
    </row>
    <row r="28" spans="1:5" ht="12.75">
      <c r="A28" s="66" t="s">
        <v>116</v>
      </c>
      <c r="B28" s="66"/>
      <c r="C28" s="69"/>
      <c r="D28" s="66"/>
      <c r="E28" s="69" t="s">
        <v>117</v>
      </c>
    </row>
    <row r="29" spans="1:5" ht="12.75">
      <c r="A29" s="158" t="s">
        <v>122</v>
      </c>
      <c r="B29" s="158"/>
      <c r="C29" s="158"/>
      <c r="D29" s="158"/>
      <c r="E29" s="67" t="s">
        <v>118</v>
      </c>
    </row>
    <row r="30" spans="1:5" ht="12.75">
      <c r="A30" s="66" t="s">
        <v>195</v>
      </c>
      <c r="B30" s="159"/>
      <c r="C30" s="160"/>
      <c r="D30" s="159"/>
      <c r="E30" s="160" t="s">
        <v>121</v>
      </c>
    </row>
    <row r="31" spans="1:5" ht="12.75">
      <c r="A31" s="66" t="s">
        <v>119</v>
      </c>
      <c r="B31" s="159"/>
      <c r="C31" s="161"/>
      <c r="D31" s="159"/>
      <c r="E31" s="161"/>
    </row>
    <row r="32" spans="1:5" ht="12.75">
      <c r="A32" s="158" t="s">
        <v>123</v>
      </c>
      <c r="B32" s="158"/>
      <c r="C32" s="158"/>
      <c r="D32" s="158"/>
      <c r="E32" s="67" t="s">
        <v>118</v>
      </c>
    </row>
    <row r="33" spans="1:5" ht="12.75">
      <c r="A33" s="66" t="s">
        <v>120</v>
      </c>
      <c r="B33" s="66"/>
      <c r="C33" s="69"/>
      <c r="D33" s="66"/>
      <c r="E33" s="69" t="s">
        <v>121</v>
      </c>
    </row>
    <row r="34" spans="1:5" ht="12.75">
      <c r="A34" s="158" t="s">
        <v>124</v>
      </c>
      <c r="B34" s="158"/>
      <c r="C34" s="158"/>
      <c r="D34" s="158"/>
      <c r="E34" s="67" t="s">
        <v>118</v>
      </c>
    </row>
    <row r="35" spans="1:5" ht="12.75">
      <c r="A35" s="67"/>
      <c r="B35" s="67"/>
      <c r="C35" s="67"/>
      <c r="D35" s="67"/>
      <c r="E35" s="67"/>
    </row>
    <row r="36" spans="1:5" ht="12.75">
      <c r="A36" s="68" t="s">
        <v>375</v>
      </c>
      <c r="B36" s="67"/>
      <c r="C36" s="67"/>
      <c r="D36" s="67"/>
      <c r="E36" s="67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18" operator="equal" stopIfTrue="1">
      <formula>0</formula>
    </cfRule>
  </conditionalFormatting>
  <conditionalFormatting sqref="E22">
    <cfRule type="cellIs" priority="1" dxfId="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2014-06-06T08:24:04Z</cp:lastPrinted>
  <dcterms:created xsi:type="dcterms:W3CDTF">1999-06-18T11:49:53Z</dcterms:created>
  <dcterms:modified xsi:type="dcterms:W3CDTF">2014-06-16T08:56:24Z</dcterms:modified>
  <cp:category/>
  <cp:version/>
  <cp:contentType/>
  <cp:contentStatus/>
</cp:coreProperties>
</file>